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7794f12740b4802" /></Relationships>
</file>

<file path=xl/workbook.xml><?xml version="1.0" encoding="utf-8"?>
<x:workbook xmlns:x="http://schemas.openxmlformats.org/spreadsheetml/2006/main">
  <x:sheets>
    <x:sheet xmlns:r="http://schemas.openxmlformats.org/officeDocument/2006/relationships" name="Dashboard" sheetId="1" r:id="Raea59bab34a4485d"/>
    <x:sheet xmlns:r="http://schemas.openxmlformats.org/officeDocument/2006/relationships" name="Mandate" sheetId="2" r:id="R4a9fc73122c44c83"/>
    <x:sheet xmlns:r="http://schemas.openxmlformats.org/officeDocument/2006/relationships" name="Routes" sheetId="3" r:id="R3aafa04be95b4020"/>
    <x:sheet xmlns:r="http://schemas.openxmlformats.org/officeDocument/2006/relationships" name="Targets" sheetId="4" r:id="R9bd44a01b6e8483a"/>
    <x:sheet xmlns:r="http://schemas.openxmlformats.org/officeDocument/2006/relationships" name="Screen" sheetId="5" r:id="R296e80a56fb14d28"/>
    <x:sheet xmlns:r="http://schemas.openxmlformats.org/officeDocument/2006/relationships" name="Guide" sheetId="6" r:id="Rcaa1a646a7ce48ac"/>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quot; &quot;;(0.0)&quot; &quot;;&quot;– &quot;"/>
    <x:numFmt numFmtId="201" formatCode="0.0"/>
    <x:numFmt numFmtId="202" formatCode="mm/dd/yy&quot; &quot;"/>
    <x:numFmt numFmtId="203" formatCode="0"/>
    <x:numFmt numFmtId="204" formatCode="0&quot; &quot;"/>
  </x:numFmts>
  <x:fonts count="8">
    <x:font>
      <x:sz val="11"/>
      <x:name val="Carlito"/>
    </x:font>
    <x:font>
      <x:sz val="10"/>
      <x:color rgb="FF1A1A18"/>
      <x:name val="Arial"/>
    </x:font>
    <x:font>
      <x:b/>
      <x:sz val="16"/>
      <x:color rgb="FF1A1A18"/>
      <x:name val="Arial"/>
    </x:font>
    <x:font>
      <x:i/>
      <x:sz val="10"/>
      <x:color rgb="FF5C5C54"/>
      <x:name val="Arial"/>
    </x:font>
    <x:font>
      <x:b/>
      <x:sz val="10"/>
      <x:color rgb="FFFFFFFF"/>
      <x:name val="Arial"/>
    </x:font>
    <x:font>
      <x:sz val="10"/>
      <x:color rgb="FF0000FF"/>
      <x:name val="Arial"/>
    </x:font>
    <x:font>
      <x:sz val="10"/>
      <x:color rgb="FF000000"/>
      <x:name val="Arial"/>
    </x:font>
    <x:font>
      <x:sz val="10"/>
      <x:color rgb="FF00804A"/>
      <x:name val="Arial"/>
    </x:font>
  </x:fonts>
  <x:fills count="4">
    <x:fill>
      <x:patternFill patternType="none"/>
    </x:fill>
    <x:fill>
      <x:patternFill patternType="gray125"/>
    </x:fill>
    <x:fill>
      <x:patternFill patternType="solid">
        <x:fgColor rgb="FF173D34"/>
      </x:patternFill>
    </x:fill>
    <x:fill>
      <x:patternFill patternType="solid">
        <x:fgColor rgb="FFFFF3CD"/>
      </x:patternFill>
    </x:fill>
  </x:fills>
  <x:borders count="1">
    <x:border/>
  </x:borders>
  <x:cellStyleXfs count="1">
    <x:xf numFmtId="0" fontId="0" fillId="0" borderId="0"/>
  </x:cellStyleXfs>
  <x:cellXfs count="41">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200" fontId="5" fillId="3" borderId="0" xfId="0" applyNumberFormat="1" applyFont="1" applyFill="1" applyBorder="1" applyAlignment="1">
      <x:alignment vertical="center" wrapText="1"/>
    </x:xf>
    <x:xf numFmtId="201" fontId="5" fillId="3" borderId="0" xfId="0" applyNumberFormat="1" applyFont="1" applyFill="1" applyBorder="1" applyAlignment="1">
      <x:alignment vertical="center" wrapText="1"/>
    </x:xf>
    <x:xf numFmtId="202" fontId="1" fillId="3" borderId="0" xfId="0" applyNumberFormat="1" applyFont="1" applyFill="1" applyBorder="1" applyAlignment="1">
      <x:alignment vertical="center" wrapText="1"/>
    </x:xf>
    <x:xf numFmtId="203" fontId="5" fillId="3" borderId="0" xfId="0" applyNumberFormat="1" applyFont="1" applyFill="1" applyBorder="1" applyAlignment="1">
      <x:alignment vertical="center" wrapText="1"/>
    </x:xf>
    <x:xf numFmtId="0" fontId="6" fillId="0" borderId="0" xfId="0" applyNumberFormat="1" applyFont="1" applyFill="1" applyBorder="1" applyAlignment="1">
      <x:alignment vertical="center" wrapText="1"/>
    </x:xf>
    <x:xf numFmtId="0" fontId="6" fillId="0" borderId="0" xfId="0" applyNumberFormat="1" applyFont="1" applyFill="1" applyBorder="1" applyAlignment="1">
      <x:alignment vertical="center"/>
    </x:xf>
    <x:xf numFmtId="200" fontId="1" fillId="3" borderId="0" xfId="0" applyNumberFormat="1" applyFont="1" applyFill="1" applyBorder="1" applyAlignment="1">
      <x:alignment vertical="center" wrapText="1"/>
    </x:xf>
    <x:xf numFmtId="0" fontId="7" fillId="0" borderId="0" xfId="0" applyNumberFormat="1" applyFont="1" applyFill="1" applyBorder="1" applyAlignment="1">
      <x:alignment vertical="center" wrapText="1"/>
    </x:xf>
    <x:xf numFmtId="203" fontId="1" fillId="3" borderId="0" xfId="0" applyNumberFormat="1" applyFont="1" applyFill="1" applyBorder="1" applyAlignment="1">
      <x:alignment vertical="center" wrapText="1"/>
    </x:xf>
    <x:xf numFmtId="202"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0"/>
    </x:xf>
    <x:xf numFmtId="200" fontId="1" fillId="0" borderId="0" xfId="0" applyNumberFormat="1" applyFont="1" applyFill="1" applyBorder="1" applyAlignment="1">
      <x:alignment vertical="center" wrapText="1"/>
    </x:xf>
    <x:xf numFmtId="202" fontId="1" fillId="0" borderId="0" xfId="0" applyNumberFormat="1" applyFont="1" applyFill="1" applyBorder="1" applyAlignment="1">
      <x:alignment horizontal="left" vertical="center"/>
    </x:xf>
    <x:xf numFmtId="0" fontId="1" fillId="0" borderId="0" xfId="0" applyNumberFormat="1" applyFont="1" applyFill="1" applyBorder="1" applyAlignment="1">
      <x:alignment horizontal="left" vertical="center"/>
    </x:xf>
    <x:xf numFmtId="0" fontId="1" fillId="0" borderId="0" xfId="0" applyNumberFormat="1" applyFont="1" applyFill="1" applyBorder="1" applyAlignment="1">
      <x:alignment horizontal="center" vertical="center" wrapText="1"/>
    </x:xf>
    <x:xf numFmtId="0" fontId="1" fillId="0" borderId="0" xfId="0" applyNumberFormat="1" applyFont="1" applyFill="1" applyBorder="1" applyAlignment="1">
      <x:alignment horizontal="center" vertical="center"/>
    </x:xf>
    <x:xf numFmtId="0" fontId="4" fillId="2" borderId="0" xfId="0" applyNumberFormat="1" applyFont="1" applyFill="1" applyBorder="1" applyAlignment="1">
      <x:alignment horizontal="center" vertical="center"/>
    </x:xf>
    <x:xf numFmtId="0" fontId="4" fillId="2" borderId="0" xfId="0" applyNumberFormat="1" applyFont="1" applyFill="1" applyBorder="1" applyAlignment="1">
      <x:alignment horizontal="left" vertical="center"/>
    </x:xf>
    <x:xf numFmtId="203" fontId="1" fillId="3" borderId="0" xfId="0" applyNumberFormat="1" applyFont="1" applyFill="1" applyBorder="1" applyAlignment="1">
      <x:alignment horizontal="center" vertical="center" wrapText="1"/>
    </x:xf>
    <x:xf numFmtId="204" fontId="7" fillId="0" borderId="0" xfId="0" applyNumberFormat="1" applyFont="1" applyFill="1" applyBorder="1" applyAlignment="1">
      <x:alignment vertical="center" wrapText="1"/>
    </x:xf>
    <x:xf numFmtId="0" fontId="6" fillId="0" borderId="0" xfId="0" applyNumberFormat="1" applyFont="1" applyFill="1" applyBorder="1" applyAlignment="1">
      <x:alignment horizontal="center" vertical="center" wrapText="1"/>
    </x:xf>
    <x:xf numFmtId="0" fontId="7" fillId="0" borderId="0" xfId="0" applyNumberFormat="1" applyFont="1" applyFill="1" applyBorder="1" applyAlignment="1">
      <x:alignment horizontal="center" vertical="center" wrapText="1"/>
    </x:xf>
    <x:xf numFmtId="0" fontId="5" fillId="3" borderId="0" xfId="0" applyNumberFormat="1" applyFont="1" applyFill="1" applyBorder="1" applyAlignment="1">
      <x:alignment horizontal="center" vertical="center"/>
    </x:xf>
    <x:xf numFmtId="0" fontId="1" fillId="3" borderId="0" xfId="0" applyNumberFormat="1" applyFont="1" applyFill="1" applyBorder="1" applyAlignment="1">
      <x:alignment horizontal="center" vertical="center"/>
    </x:xf>
    <x:xf numFmtId="0" fontId="5" fillId="3" borderId="0" xfId="0" applyNumberFormat="1" applyFont="1" applyFill="1" applyBorder="1" applyAlignment="1">
      <x:alignment horizontal="center" vertical="center" wrapText="1"/>
    </x:xf>
    <x:xf numFmtId="0" fontId="1" fillId="3" borderId="0" xfId="0" applyNumberFormat="1" applyFont="1" applyFill="1" applyBorder="1" applyAlignment="1">
      <x:alignment horizontal="center" vertical="center" wrapText="1"/>
    </x:xf>
    <x:xf numFmtId="203" fontId="5" fillId="3" borderId="0" xfId="0" applyNumberFormat="1" applyFont="1" applyFill="1" applyBorder="1" applyAlignment="1">
      <x:alignment horizontal="center" vertical="center" wrapText="1"/>
    </x:xf>
  </x:cellXfs>
  <x:cellStyles count="1">
    <x:cellStyle name="Normal" xfId="0"/>
  </x:cellStyles>
  <x:dxfs count="144">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8a164566f8c4da0" /><Relationship Type="http://schemas.openxmlformats.org/officeDocument/2006/relationships/theme" Target="/xl/theme/theme1.xml" Id="R735f635adb3a44eb" /><Relationship Type="http://schemas.openxmlformats.org/officeDocument/2006/relationships/sharedStrings" Target="/xl/sharedStrings.xml" Id="Rad2a3c6a38774eeb" /><Relationship Type="http://schemas.openxmlformats.org/officeDocument/2006/relationships/worksheet" Target="/xl/worksheets/sheet1.xml" Id="Raea59bab34a4485d" /><Relationship Type="http://schemas.openxmlformats.org/officeDocument/2006/relationships/worksheet" Target="/xl/worksheets/sheet2.xml" Id="R4a9fc73122c44c83" /><Relationship Type="http://schemas.openxmlformats.org/officeDocument/2006/relationships/worksheet" Target="/xl/worksheets/sheet3.xml" Id="R3aafa04be95b4020" /><Relationship Type="http://schemas.openxmlformats.org/officeDocument/2006/relationships/worksheet" Target="/xl/worksheets/sheet4.xml" Id="R9bd44a01b6e8483a" /><Relationship Type="http://schemas.openxmlformats.org/officeDocument/2006/relationships/worksheet" Target="/xl/worksheets/sheet5.xml" Id="R296e80a56fb14d28" /><Relationship Type="http://schemas.openxmlformats.org/officeDocument/2006/relationships/worksheet" Target="/xl/worksheets/sheet6.xml" Id="Rcaa1a646a7ce48ac" /></Relationships>
</file>

<file path=xl/tables/table1.xml><?xml version="1.0" encoding="utf-8"?>
<x:table xmlns:x="http://schemas.openxmlformats.org/spreadsheetml/2006/main" id="1" name="MandateTargets" displayName="MandateTargets" ref="C6:AH18" headerRowCount="1" totalsRowCount="0" totalsRowShown="0">
  <x:autoFilter ref="C6:AH18"/>
  <x:tableColumns count="32">
    <x:tableColumn id="1" name="Target ID"/>
    <x:tableColumn id="2" name="Target / asset"/>
    <x:tableColumn id="3" name="Priority"/>
    <x:tableColumn id="4" name="Fit rationale"/>
    <x:tableColumn id="5" name="Cash need (USD m)"/>
    <x:tableColumn id="6" name="Months to capability"/>
    <x:tableColumn id="7" name="Seller willingness"/>
    <x:tableColumn id="8" name="Seller control"/>
    <x:tableColumn id="9" name="Scarce / imperative basis"/>
    <x:tableColumn id="10" name="Credible consent path"/>
    <x:tableColumn id="11" name="Exception approval record"/>
    <x:tableColumn id="12" name="Fatal veto?"/>
    <x:tableColumn id="13" name="Judgment"/>
    <x:tableColumn id="14" name="Pass rationale"/>
    <x:tableColumn id="15" name="Named owner"/>
    <x:tableColumn id="16" name="Next action"/>
    <x:tableColumn id="17" name="Due date"/>
    <x:tableColumn id="18" name="Evidence label"/>
    <x:tableColumn id="19" name="Source / evidence reference"/>
    <x:tableColumn id="20" name="Evidence date"/>
    <x:tableColumn id="21" name="Record status"/>
    <x:tableColumn id="22" name="Evidence status"/>
    <x:tableColumn id="23" name="Required met"/>
    <x:tableColumn id="24" name="Required fail"/>
    <x:tableColumn id="25" name="Required open / invalid"/>
    <x:tableColumn id="26" name="Capital / time"/>
    <x:tableColumn id="27" name="Control finding"/>
    <x:tableColumn id="28" name="Screen result"/>
    <x:tableColumn id="29" name="Review order"/>
    <x:tableColumn id="30" name="Shortlist rank"/>
    <x:tableColumn id="31" name="Action timing"/>
    <x:tableColumn id="32" name="Reviewed revision"/>
  </x:tableColumns>
  <x:tableStyleInfo name="TableStyleLight1" showFirstColumn="0" showLastColumn="0" showRowStripes="1" showColumnStripes="0"/>
</x:table>
</file>

<file path=xl/tables/table2.xml><?xml version="1.0" encoding="utf-8"?>
<x:table xmlns:x="http://schemas.openxmlformats.org/spreadsheetml/2006/main" id="2" name="MandateEvidence" displayName="MandateEvidence" ref="C6:Q78" headerRowCount="1" totalsRowCount="0" totalsRowShown="0">
  <x:autoFilter ref="C6:Q78"/>
  <x:tableColumns count="15">
    <x:tableColumn id="1" name="Target ID"/>
    <x:tableColumn id="2" name="Criterion ID"/>
    <x:tableColumn id="3" name="Finding"/>
    <x:tableColumn id="4" name="Evidence label"/>
    <x:tableColumn id="5" name="Source / evidence reference"/>
    <x:tableColumn id="6" name="Evidence date"/>
    <x:tableColumn id="7" name="What the evidence shows"/>
    <x:tableColumn id="8" name="Next validation"/>
    <x:tableColumn id="9" name="Target status"/>
    <x:tableColumn id="10" name="Required?"/>
    <x:tableColumn id="11" name="Evidence status"/>
    <x:tableColumn id="12" name="Criterion result"/>
    <x:tableColumn id="13" name="Reviewed revision"/>
    <x:tableColumn id="14" name="Reviewed criterion basis"/>
    <x:tableColumn id="15" name="Current criterion basis"/>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4.xml.rels>&#65279;<?xml version="1.0" encoding="utf-8"?><Relationships xmlns="http://schemas.openxmlformats.org/package/2006/relationships"><Relationship Type="http://schemas.openxmlformats.org/officeDocument/2006/relationships/table" Target="/xl/tables/table1.xml" Id="Rd7588d944a6a42be" /></Relationships>
</file>

<file path=xl/worksheets/_rels/sheet5.xml.rels>&#65279;<?xml version="1.0" encoding="utf-8"?><Relationships xmlns="http://schemas.openxmlformats.org/package/2006/relationships"><Relationship Type="http://schemas.openxmlformats.org/officeDocument/2006/relationships/table" Target="/xl/tables/table2.xml" Id="R4a81ef0b79a34ad5" /></Relationships>
</file>

<file path=xl/worksheets/sheet1.xml><?xml version="1.0" encoding="utf-8"?>
<x:worksheet xmlns:x="http://schemas.openxmlformats.org/spreadsheetml/2006/main">
  <x:sheetPr>
    <x:tabColor rgb="FF173D34"/>
  </x:sheetPr>
  <x:sheetViews>
    <x:sheetView showGridLines="0" workbookViewId="0">
      <x:pane ySplit="12" topLeftCell="A13" activePane="bottomLeft" state="frozen"/>
    </x:sheetView>
  </x:sheetViews>
  <x:sheetFormatPr defaultRowHeight="15"/>
  <x:cols>
    <x:col min="1" max="1" width="2.5" hidden="0" customWidth="1"/>
    <x:col min="2" max="2" width="2.5" hidden="0" customWidth="1"/>
    <x:col min="3" max="3" width="11" hidden="0" customWidth="1"/>
    <x:col min="4" max="4" width="13" hidden="0" customWidth="1"/>
    <x:col min="5" max="5" width="28" hidden="0" customWidth="1"/>
    <x:col min="6" max="6" width="29" hidden="0" customWidth="1"/>
    <x:col min="7" max="7" width="18" hidden="0" customWidth="1"/>
    <x:col min="8" max="8" width="25" hidden="0" customWidth="1"/>
    <x:col min="9" max="9" width="44"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s>
  <x:sheetData>
    <x:row r="1" ht="24" customHeight="1">
      <x:c r="A1" s="1"/>
      <x:c r="B1" s="1"/>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4" customHeight="1">
      <x:c r="A2" s="1"/>
      <x:c r="B2" s="1"/>
      <x:c r="C2" s="3" t="str">
        <x:v>Acquisition Mandate &amp; Target Screen</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4" customHeight="1">
      <x:c r="A3" s="1"/>
      <x:c r="B3" s="1"/>
      <x:c r="C3" s="4" t="str">
        <x:v>MIKE YE  ·  Corporate development  ·  v1.0</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4" customHeight="1">
      <x:c r="A4" s="1"/>
      <x:c r="B4" s="1"/>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24" customHeight="1">
      <x:c r="A5" s="1"/>
      <x:c r="B5" s="1"/>
      <x:c r="C5" s="2" t="str">
        <x:v>Mandate</x:v>
      </x:c>
      <x:c r="D5" s="2"/>
      <x:c r="E5" s="2" t="str">
        <x:f>'Mandate'!D7</x:f>
        <x:v>Assumption: capability expansion</x:v>
      </x:c>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24" customHeight="1">
      <x:c r="A6" s="1"/>
      <x:c r="B6" s="1"/>
      <x:c r="C6" s="2" t="str">
        <x:v>Route</x:v>
      </x:c>
      <x:c r="D6" s="2"/>
      <x:c r="E6" s="2" t="str">
        <x:f>'Mandate'!D24</x:f>
        <x:v>Buy</x:v>
      </x:c>
      <x:c r="F6" s="2" t="str">
        <x:v>Mandate approval</x:v>
      </x:c>
      <x:c r="G6" s="2"/>
      <x:c r="H6" s="2" t="str">
        <x:f>'Mandate'!D29</x:f>
        <x:v>Draft</x:v>
      </x:c>
      <x:c r="I6" s="2"/>
      <x:c r="J6" s="2"/>
      <x:c r="K6" s="2"/>
      <x:c r="L6" s="2"/>
      <x:c r="M6" s="2"/>
      <x:c r="N6" s="2"/>
      <x:c r="O6" s="2"/>
      <x:c r="P6" s="2"/>
      <x:c r="Q6" s="2"/>
      <x:c r="R6" s="2"/>
      <x:c r="S6" s="2"/>
      <x:c r="T6" s="2"/>
      <x:c r="U6" s="2"/>
      <x:c r="V6" s="2"/>
      <x:c r="W6" s="2"/>
      <x:c r="X6" s="2"/>
      <x:c r="Y6" s="2"/>
      <x:c r="Z6" s="2"/>
      <x:c r="AA6" s="2"/>
      <x:c r="AB6" s="2"/>
      <x:c r="AC6" s="2"/>
      <x:c r="AD6" s="2"/>
      <x:c r="AE6" s="2"/>
      <x:c r="AF6" s="2"/>
      <x:c r="AG6" s="2"/>
      <x:c r="AH6" s="2"/>
    </x:row>
    <x:row r="7" ht="24" customHeight="1">
      <x:c r="A7" s="1"/>
      <x:c r="B7" s="1"/>
      <x:c r="C7" s="2" t="str">
        <x:v>As of</x:v>
      </x:c>
      <x:c r="D7" s="2"/>
      <x:c r="E7" s="26" t="n">
        <x:f>IF(ISNUMBER('Mandate'!D17),'Mandate'!D17,"Missing review date")</x:f>
        <x:v>46275</x:v>
      </x:c>
      <x:c r="F7" s="2" t="str">
        <x:v>Targets / eligible</x:v>
      </x:c>
      <x:c r="G7" s="2"/>
      <x:c r="H7" s="2" t="str">
        <x:f>COUNTIFS('Targets'!W7:W18,"&lt;&gt;Unused")&amp;" / "&amp;COUNTIFS('Targets'!AD7:AD18,"Meets screen")</x:f>
        <x:v>4 / 0</x:v>
      </x:c>
      <x:c r="I7" s="2"/>
      <x:c r="J7" s="2"/>
      <x:c r="K7" s="2"/>
      <x:c r="L7" s="2"/>
      <x:c r="M7" s="2"/>
      <x:c r="N7" s="2"/>
      <x:c r="O7" s="2"/>
      <x:c r="P7" s="2"/>
      <x:c r="Q7" s="2"/>
      <x:c r="R7" s="2"/>
      <x:c r="S7" s="2"/>
      <x:c r="T7" s="2"/>
      <x:c r="U7" s="2"/>
      <x:c r="V7" s="2"/>
      <x:c r="W7" s="2"/>
      <x:c r="X7" s="2"/>
      <x:c r="Y7" s="2"/>
      <x:c r="Z7" s="2"/>
      <x:c r="AA7" s="2"/>
      <x:c r="AB7" s="2"/>
      <x:c r="AC7" s="2"/>
      <x:c r="AD7" s="2"/>
      <x:c r="AE7" s="2"/>
      <x:c r="AF7" s="2"/>
      <x:c r="AG7" s="2"/>
      <x:c r="AH7" s="2"/>
    </x:row>
    <x:row r="8" ht="24" customHeight="1">
      <x:c r="A8" s="1"/>
      <x:c r="B8" s="1"/>
      <x:c r="C8" s="2"/>
      <x:c r="D8" s="2"/>
      <x:c r="E8" s="2"/>
      <x:c r="F8" s="2"/>
      <x:c r="G8" s="2"/>
      <x:c r="H8" s="2"/>
      <x:c r="I8" s="2"/>
      <x:c r="J8" s="2"/>
      <x:c r="K8" s="2"/>
      <x:c r="L8" s="2"/>
      <x:c r="M8" s="2"/>
      <x:c r="N8" s="2"/>
      <x:c r="O8" s="2"/>
      <x:c r="P8" s="2"/>
      <x:c r="Q8" s="2"/>
      <x:c r="R8" s="2"/>
      <x:c r="S8" s="2"/>
      <x:c r="T8" s="2"/>
      <x:c r="U8" s="2"/>
      <x:c r="V8" s="2"/>
      <x:c r="W8" s="2"/>
      <x:c r="X8" s="2"/>
      <x:c r="Y8" s="2"/>
      <x:c r="Z8" s="2"/>
      <x:c r="AA8" s="2"/>
      <x:c r="AB8" s="2"/>
      <x:c r="AC8" s="2"/>
      <x:c r="AD8" s="2"/>
      <x:c r="AE8" s="2"/>
      <x:c r="AF8" s="2"/>
      <x:c r="AG8" s="2"/>
      <x:c r="AH8" s="2"/>
    </x:row>
    <x:row r="9" ht="35" customHeight="1">
      <x:c r="A9" s="1"/>
      <x:c r="B9" s="1"/>
      <x:c r="C9" s="2" t="str">
        <x:v>Decision</x:v>
      </x:c>
      <x:c r="D9" s="2"/>
      <x:c r="E9" s="24" t="str">
        <x:f>IF('Mandate'!D28&lt;&gt;"Defined","Complete the mandate definition",IF('Mandate'!D29&lt;&gt;"Approval recorded","Record the mandate decision",IF('Mandate'!D24&lt;&gt;"Buy","Selected route is not Buy. Revisit acquisition work",IF(COUNTIFS('Targets'!AD7:AD18,"Meets screen")=0,"Resolve target evidence and hard gates","Review the eligible shortlist and authorize next steps"))))</x:f>
        <x:v>Record the mandate decision</x:v>
      </x:c>
      <x:c r="F9" s="2"/>
      <x:c r="G9" s="2"/>
      <x:c r="H9" s="2"/>
      <x:c r="I9" s="2"/>
      <x:c r="J9" s="2"/>
      <x:c r="K9" s="2"/>
      <x:c r="L9" s="2"/>
      <x:c r="M9" s="2"/>
      <x:c r="N9" s="2"/>
      <x:c r="O9" s="2"/>
      <x:c r="P9" s="2"/>
      <x:c r="Q9" s="2"/>
      <x:c r="R9" s="2"/>
      <x:c r="S9" s="2"/>
      <x:c r="T9" s="2"/>
      <x:c r="U9" s="2"/>
      <x:c r="V9" s="2"/>
      <x:c r="W9" s="2"/>
      <x:c r="X9" s="2"/>
      <x:c r="Y9" s="2"/>
      <x:c r="Z9" s="2"/>
      <x:c r="AA9" s="2"/>
      <x:c r="AB9" s="2"/>
      <x:c r="AC9" s="2"/>
      <x:c r="AD9" s="2"/>
      <x:c r="AE9" s="2"/>
      <x:c r="AF9" s="2"/>
      <x:c r="AG9" s="2"/>
      <x:c r="AH9" s="2"/>
    </x:row>
    <x:row r="10" ht="24" customHeight="1">
      <x:c r="A10" s="1"/>
      <x:c r="B10" s="1"/>
      <x:c r="C10" s="2"/>
      <x:c r="D10" s="2"/>
      <x:c r="E10" s="2"/>
      <x:c r="F10" s="2"/>
      <x:c r="G10" s="2"/>
      <x:c r="H10" s="2"/>
      <x:c r="I10" s="2"/>
      <x:c r="J10" s="2"/>
      <x:c r="K10" s="2"/>
      <x:c r="L10" s="2"/>
      <x:c r="M10" s="2"/>
      <x:c r="N10" s="2"/>
      <x:c r="O10" s="2"/>
      <x:c r="P10" s="2"/>
      <x:c r="Q10" s="2"/>
      <x:c r="R10" s="2"/>
      <x:c r="S10" s="2"/>
      <x:c r="T10" s="2"/>
      <x:c r="U10" s="2"/>
      <x:c r="V10" s="2"/>
      <x:c r="W10" s="2"/>
      <x:c r="X10" s="2"/>
      <x:c r="Y10" s="2"/>
      <x:c r="Z10" s="2"/>
      <x:c r="AA10" s="2"/>
      <x:c r="AB10" s="2"/>
      <x:c r="AC10" s="2"/>
      <x:c r="AD10" s="2"/>
      <x:c r="AE10" s="2"/>
      <x:c r="AF10" s="2"/>
      <x:c r="AG10" s="2"/>
      <x:c r="AH10" s="2"/>
    </x:row>
    <x:row r="11" ht="24" customHeight="1">
      <x:c r="A11" s="1"/>
      <x:c r="B11" s="1"/>
      <x:c r="C11" s="4" t="str">
        <x:v>Review order follows your entered priority. It is not permission to pursue, contact, spend or sign.</x:v>
      </x:c>
      <x:c r="D11" s="2"/>
      <x:c r="E11" s="2"/>
      <x:c r="F11" s="2"/>
      <x:c r="G11" s="2"/>
      <x:c r="H11" s="2"/>
      <x:c r="I11" s="2"/>
      <x:c r="J11" s="2"/>
      <x:c r="K11" s="2"/>
      <x:c r="L11" s="2"/>
      <x:c r="M11" s="2"/>
      <x:c r="N11" s="2"/>
      <x:c r="O11" s="2"/>
      <x:c r="P11" s="2"/>
      <x:c r="Q11" s="2"/>
      <x:c r="R11" s="2"/>
      <x:c r="S11" s="2"/>
      <x:c r="T11" s="2"/>
      <x:c r="U11" s="2"/>
      <x:c r="V11" s="2"/>
      <x:c r="W11" s="2"/>
      <x:c r="X11" s="2"/>
      <x:c r="Y11" s="2"/>
      <x:c r="Z11" s="2"/>
      <x:c r="AA11" s="2"/>
      <x:c r="AB11" s="2"/>
      <x:c r="AC11" s="2"/>
      <x:c r="AD11" s="2"/>
      <x:c r="AE11" s="2"/>
      <x:c r="AF11" s="2"/>
      <x:c r="AG11" s="2"/>
      <x:c r="AH11" s="2"/>
    </x:row>
    <x:row r="12" ht="42" customHeight="1">
      <x:c r="A12" s="1"/>
      <x:c r="B12" s="1"/>
      <x:c r="C12" s="8" t="str">
        <x:v>Order</x:v>
      </x:c>
      <x:c r="D12" s="8" t="str">
        <x:v>Target ID</x:v>
      </x:c>
      <x:c r="E12" s="8" t="str">
        <x:v>Target / asset</x:v>
      </x:c>
      <x:c r="F12" s="8" t="str">
        <x:v>Screen result</x:v>
      </x:c>
      <x:c r="G12" s="8" t="str">
        <x:v>Required met</x:v>
      </x:c>
      <x:c r="H12" s="8" t="str">
        <x:v>Named owner</x:v>
      </x:c>
      <x:c r="I12" s="8" t="str">
        <x:v>Next action</x:v>
      </x:c>
      <x:c r="J12" s="2"/>
      <x:c r="K12" s="2"/>
      <x:c r="L12" s="2"/>
      <x:c r="M12" s="2"/>
      <x:c r="N12" s="2"/>
      <x:c r="O12" s="2"/>
      <x:c r="P12" s="2"/>
      <x:c r="Q12" s="2"/>
      <x:c r="R12" s="2"/>
      <x:c r="S12" s="2"/>
      <x:c r="T12" s="2"/>
      <x:c r="U12" s="2"/>
      <x:c r="V12" s="2"/>
      <x:c r="W12" s="2"/>
      <x:c r="X12" s="2"/>
      <x:c r="Y12" s="2"/>
      <x:c r="Z12" s="2"/>
      <x:c r="AA12" s="2"/>
      <x:c r="AB12" s="2"/>
      <x:c r="AC12" s="2"/>
      <x:c r="AD12" s="2"/>
      <x:c r="AE12" s="2"/>
      <x:c r="AF12" s="2"/>
      <x:c r="AG12" s="2"/>
      <x:c r="AH12" s="2"/>
    </x:row>
    <x:row r="13" ht="55" customHeight="1">
      <x:c r="A13" s="1"/>
      <x:c r="B13" s="1"/>
      <x:c r="C13" s="28" t="n">
        <x:f>IF(COUNT('Targets'!$AE$7:$AE$18)&gt;=1,1,"")</x:f>
        <x:v>1</x:v>
      </x:c>
      <x:c r="D13" s="11" t="str">
        <x:f>IF(OR($C13="",COUNTIFS('Targets'!$AE$7:$AE$18,$C13)=0),"",IF(INDEX('Targets'!$C$7:$C$18,MATCH($C13,'Targets'!$AE$7:$AE$18,0))="","",INDEX('Targets'!$C$7:$C$18,MATCH($C13,'Targets'!$AE$7:$AE$18,0))))</x:f>
        <x:v>T01</x:v>
      </x:c>
      <x:c r="E13" s="11" t="str">
        <x:f>IF(OR($C13="",COUNTIFS('Targets'!$AE$7:$AE$18,$C13)=0),"",IF(INDEX('Targets'!$D$7:$D$18,MATCH($C13,'Targets'!$AE$7:$AE$18,0))="","",INDEX('Targets'!$D$7:$D$18,MATCH($C13,'Targets'!$AE$7:$AE$18,0))))</x:f>
        <x:v>Assumption: workflow asset A</x:v>
      </x:c>
      <x:c r="F13" s="11" t="str">
        <x:f>IF(OR($C13="",COUNTIFS('Targets'!$AE$7:$AE$18,$C13)=0),"",IF(INDEX('Targets'!$AD$7:$AD$18,MATCH($C13,'Targets'!$AE$7:$AE$18,0))="","",INDEX('Targets'!$AD$7:$AD$18,MATCH($C13,'Targets'!$AE$7:$AE$18,0))))</x:f>
        <x:v>Investigate</x:v>
      </x:c>
      <x:c r="G13" s="28" t="str">
        <x:f>IF($C13="","",INDEX('Targets'!$Y$7:$Y$18,MATCH($C13,'Targets'!$AE$7:$AE$18,0))&amp;" / "&amp;'Mandate'!$D$30)</x:f>
        <x:v>0 / 6</x:v>
      </x:c>
      <x:c r="H13" s="11" t="str">
        <x:f>IF(OR($C13="",COUNTIFS('Targets'!$AE$7:$AE$18,$C13)=0),"",IF(INDEX('Targets'!$Q$7:$Q$18,MATCH($C13,'Targets'!$AE$7:$AE$18,0))="","",INDEX('Targets'!$Q$7:$Q$18,MATCH($C13,'Targets'!$AE$7:$AE$18,0))))</x:f>
      </x:c>
      <x:c r="I13" s="11" t="str">
        <x:f>IF(OR($C13="",COUNTIFS('Targets'!$AE$7:$AE$18,$C13)=0),"",IF(INDEX('Targets'!$R$7:$R$18,MATCH($C13,'Targets'!$AE$7:$AE$18,0))="","",INDEX('Targets'!$R$7:$R$18,MATCH($C13,'Targets'!$AE$7:$AE$18,0))))</x:f>
        <x:v>Validate ownership, customer retention and transferability</x:v>
      </x:c>
      <x:c r="J13" s="2"/>
      <x:c r="K13" s="2"/>
      <x:c r="L13" s="2"/>
      <x:c r="M13" s="2"/>
      <x:c r="N13" s="2"/>
      <x:c r="O13" s="2"/>
      <x:c r="P13" s="2"/>
      <x:c r="Q13" s="2"/>
      <x:c r="R13" s="2"/>
      <x:c r="S13" s="2"/>
      <x:c r="T13" s="2"/>
      <x:c r="U13" s="2"/>
      <x:c r="V13" s="2"/>
      <x:c r="W13" s="2"/>
      <x:c r="X13" s="2"/>
      <x:c r="Y13" s="2"/>
      <x:c r="Z13" s="2"/>
      <x:c r="AA13" s="2"/>
      <x:c r="AB13" s="2"/>
      <x:c r="AC13" s="2"/>
      <x:c r="AD13" s="2"/>
      <x:c r="AE13" s="2"/>
      <x:c r="AF13" s="2"/>
      <x:c r="AG13" s="2"/>
      <x:c r="AH13" s="2"/>
    </x:row>
    <x:row r="14" ht="55" customHeight="1">
      <x:c r="A14" s="1"/>
      <x:c r="B14" s="1"/>
      <x:c r="C14" s="28" t="n">
        <x:f>IF(COUNT('Targets'!$AE$7:$AE$18)&gt;=2,2,"")</x:f>
        <x:v>2</x:v>
      </x:c>
      <x:c r="D14" s="11" t="str">
        <x:f>IF(OR($C14="",COUNTIFS('Targets'!$AE$7:$AE$18,$C14)=0),"",IF(INDEX('Targets'!$C$7:$C$18,MATCH($C14,'Targets'!$AE$7:$AE$18,0))="","",INDEX('Targets'!$C$7:$C$18,MATCH($C14,'Targets'!$AE$7:$AE$18,0))))</x:f>
        <x:v>T02</x:v>
      </x:c>
      <x:c r="E14" s="11" t="str">
        <x:f>IF(OR($C14="",COUNTIFS('Targets'!$AE$7:$AE$18,$C14)=0),"",IF(INDEX('Targets'!$D$7:$D$18,MATCH($C14,'Targets'!$AE$7:$AE$18,0))="","",INDEX('Targets'!$D$7:$D$18,MATCH($C14,'Targets'!$AE$7:$AE$18,0))))</x:f>
        <x:v>Assumption: channel asset B</x:v>
      </x:c>
      <x:c r="F14" s="11" t="str">
        <x:f>IF(OR($C14="",COUNTIFS('Targets'!$AE$7:$AE$18,$C14)=0),"",IF(INDEX('Targets'!$AD$7:$AD$18,MATCH($C14,'Targets'!$AE$7:$AE$18,0))="","",INDEX('Targets'!$AD$7:$AD$18,MATCH($C14,'Targets'!$AE$7:$AE$18,0))))</x:f>
        <x:v>Hold: capital envelope</x:v>
      </x:c>
      <x:c r="G14" s="28" t="str">
        <x:f>IF($C14="","",INDEX('Targets'!$Y$7:$Y$18,MATCH($C14,'Targets'!$AE$7:$AE$18,0))&amp;" / "&amp;'Mandate'!$D$30)</x:f>
        <x:v>0 / 6</x:v>
      </x:c>
      <x:c r="H14" s="11" t="str">
        <x:f>IF(OR($C14="",COUNTIFS('Targets'!$AE$7:$AE$18,$C14)=0),"",IF(INDEX('Targets'!$Q$7:$Q$18,MATCH($C14,'Targets'!$AE$7:$AE$18,0))="","",INDEX('Targets'!$Q$7:$Q$18,MATCH($C14,'Targets'!$AE$7:$AE$18,0))))</x:f>
      </x:c>
      <x:c r="I14" s="11" t="str">
        <x:f>IF(OR($C14="",COUNTIFS('Targets'!$AE$7:$AE$18,$C14)=0),"",IF(INDEX('Targets'!$R$7:$R$18,MATCH($C14,'Targets'!$AE$7:$AE$18,0))="","",INDEX('Targets'!$R$7:$R$18,MATCH($C14,'Targets'!$AE$7:$AE$18,0))))</x:f>
        <x:v>Resolve capital needs and seller willingness</x:v>
      </x:c>
      <x:c r="J14" s="2"/>
      <x:c r="K14" s="2"/>
      <x:c r="L14" s="2"/>
      <x:c r="M14" s="2"/>
      <x:c r="N14" s="2"/>
      <x:c r="O14" s="2"/>
      <x:c r="P14" s="2"/>
      <x:c r="Q14" s="2"/>
      <x:c r="R14" s="2"/>
      <x:c r="S14" s="2"/>
      <x:c r="T14" s="2"/>
      <x:c r="U14" s="2"/>
      <x:c r="V14" s="2"/>
      <x:c r="W14" s="2"/>
      <x:c r="X14" s="2"/>
      <x:c r="Y14" s="2"/>
      <x:c r="Z14" s="2"/>
      <x:c r="AA14" s="2"/>
      <x:c r="AB14" s="2"/>
      <x:c r="AC14" s="2"/>
      <x:c r="AD14" s="2"/>
      <x:c r="AE14" s="2"/>
      <x:c r="AF14" s="2"/>
      <x:c r="AG14" s="2"/>
      <x:c r="AH14" s="2"/>
    </x:row>
    <x:row r="15" ht="55" customHeight="1">
      <x:c r="A15" s="1"/>
      <x:c r="B15" s="1"/>
      <x:c r="C15" s="28" t="n">
        <x:f>IF(COUNT('Targets'!$AE$7:$AE$18)&gt;=3,3,"")</x:f>
        <x:v>3</x:v>
      </x:c>
      <x:c r="D15" s="11" t="str">
        <x:f>IF(OR($C15="",COUNTIFS('Targets'!$AE$7:$AE$18,$C15)=0),"",IF(INDEX('Targets'!$C$7:$C$18,MATCH($C15,'Targets'!$AE$7:$AE$18,0))="","",INDEX('Targets'!$C$7:$C$18,MATCH($C15,'Targets'!$AE$7:$AE$18,0))))</x:f>
        <x:v>T03</x:v>
      </x:c>
      <x:c r="E15" s="11" t="str">
        <x:f>IF(OR($C15="",COUNTIFS('Targets'!$AE$7:$AE$18,$C15)=0),"",IF(INDEX('Targets'!$D$7:$D$18,MATCH($C15,'Targets'!$AE$7:$AE$18,0))="","",INDEX('Targets'!$D$7:$D$18,MATCH($C15,'Targets'!$AE$7:$AE$18,0))))</x:f>
        <x:v>Assumption: scarce asset C</x:v>
      </x:c>
      <x:c r="F15" s="11" t="str">
        <x:f>IF(OR($C15="",COUNTIFS('Targets'!$AE$7:$AE$18,$C15)=0),"",IF(INDEX('Targets'!$AD$7:$AD$18,MATCH($C15,'Targets'!$AE$7:$AE$18,0))="","",INDEX('Targets'!$AD$7:$AD$18,MATCH($C15,'Targets'!$AE$7:$AE$18,0))))</x:f>
        <x:v>Hold: missing control</x:v>
      </x:c>
      <x:c r="G15" s="28" t="str">
        <x:f>IF($C15="","",INDEX('Targets'!$Y$7:$Y$18,MATCH($C15,'Targets'!$AE$7:$AE$18,0))&amp;" / "&amp;'Mandate'!$D$30)</x:f>
        <x:v>0 / 6</x:v>
      </x:c>
      <x:c r="H15" s="11" t="str">
        <x:f>IF(OR($C15="",COUNTIFS('Targets'!$AE$7:$AE$18,$C15)=0),"",IF(INDEX('Targets'!$Q$7:$Q$18,MATCH($C15,'Targets'!$AE$7:$AE$18,0))="","",INDEX('Targets'!$Q$7:$Q$18,MATCH($C15,'Targets'!$AE$7:$AE$18,0))))</x:f>
      </x:c>
      <x:c r="I15" s="11" t="str">
        <x:f>IF(OR($C15="",COUNTIFS('Targets'!$AE$7:$AE$18,$C15)=0),"",IF(INDEX('Targets'!$R$7:$R$18,MATCH($C15,'Targets'!$AE$7:$AE$18,0))="","",INDEX('Targets'!$R$7:$R$18,MATCH($C15,'Targets'!$AE$7:$AE$18,0))))</x:f>
        <x:v>Test required votes and credible path before exception review</x:v>
      </x:c>
      <x:c r="J15" s="2"/>
      <x:c r="K15" s="2"/>
      <x:c r="L15" s="2"/>
      <x:c r="M15" s="2"/>
      <x:c r="N15" s="2"/>
      <x:c r="O15" s="2"/>
      <x:c r="P15" s="2"/>
      <x:c r="Q15" s="2"/>
      <x:c r="R15" s="2"/>
      <x:c r="S15" s="2"/>
      <x:c r="T15" s="2"/>
      <x:c r="U15" s="2"/>
      <x:c r="V15" s="2"/>
      <x:c r="W15" s="2"/>
      <x:c r="X15" s="2"/>
      <x:c r="Y15" s="2"/>
      <x:c r="Z15" s="2"/>
      <x:c r="AA15" s="2"/>
      <x:c r="AB15" s="2"/>
      <x:c r="AC15" s="2"/>
      <x:c r="AD15" s="2"/>
      <x:c r="AE15" s="2"/>
      <x:c r="AF15" s="2"/>
      <x:c r="AG15" s="2"/>
      <x:c r="AH15" s="2"/>
    </x:row>
    <x:row r="16" ht="55" customHeight="1">
      <x:c r="A16" s="1"/>
      <x:c r="B16" s="1"/>
      <x:c r="C16" s="28" t="n">
        <x:f>IF(COUNT('Targets'!$AE$7:$AE$18)&gt;=4,4,"")</x:f>
        <x:v>4</x:v>
      </x:c>
      <x:c r="D16" s="11" t="str">
        <x:f>IF(OR($C16="",COUNTIFS('Targets'!$AE$7:$AE$18,$C16)=0),"",IF(INDEX('Targets'!$C$7:$C$18,MATCH($C16,'Targets'!$AE$7:$AE$18,0))="","",INDEX('Targets'!$C$7:$C$18,MATCH($C16,'Targets'!$AE$7:$AE$18,0))))</x:f>
        <x:v>T04</x:v>
      </x:c>
      <x:c r="E16" s="11" t="str">
        <x:f>IF(OR($C16="",COUNTIFS('Targets'!$AE$7:$AE$18,$C16)=0),"",IF(INDEX('Targets'!$D$7:$D$18,MATCH($C16,'Targets'!$AE$7:$AE$18,0))="","",INDEX('Targets'!$D$7:$D$18,MATCH($C16,'Targets'!$AE$7:$AE$18,0))))</x:f>
        <x:v>Assumption: restricted asset D</x:v>
      </x:c>
      <x:c r="F16" s="11" t="str">
        <x:f>IF(OR($C16="",COUNTIFS('Targets'!$AE$7:$AE$18,$C16)=0),"",IF(INDEX('Targets'!$AD$7:$AD$18,MATCH($C16,'Targets'!$AE$7:$AE$18,0))="","",INDEX('Targets'!$AD$7:$AD$18,MATCH($C16,'Targets'!$AE$7:$AE$18,0))))</x:f>
        <x:v>Walk</x:v>
      </x:c>
      <x:c r="G16" s="28" t="str">
        <x:f>IF($C16="","",INDEX('Targets'!$Y$7:$Y$18,MATCH($C16,'Targets'!$AE$7:$AE$18,0))&amp;" / "&amp;'Mandate'!$D$30)</x:f>
        <x:v>0 / 6</x:v>
      </x:c>
      <x:c r="H16" s="11" t="str">
        <x:f>IF(OR($C16="",COUNTIFS('Targets'!$AE$7:$AE$18,$C16)=0),"",IF(INDEX('Targets'!$Q$7:$Q$18,MATCH($C16,'Targets'!$AE$7:$AE$18,0))="","",INDEX('Targets'!$Q$7:$Q$18,MATCH($C16,'Targets'!$AE$7:$AE$18,0))))</x:f>
      </x:c>
      <x:c r="I16" s="11" t="str">
        <x:f>IF(OR($C16="",COUNTIFS('Targets'!$AE$7:$AE$18,$C16)=0),"",IF(INDEX('Targets'!$R$7:$R$18,MATCH($C16,'Targets'!$AE$7:$AE$18,0))="","",INDEX('Targets'!$R$7:$R$18,MATCH($C16,'Targets'!$AE$7:$AE$18,0))))</x:f>
        <x:v>Document the veto and retain re-entry conditions</x:v>
      </x:c>
      <x:c r="J16" s="2"/>
      <x:c r="K16" s="2"/>
      <x:c r="L16" s="2"/>
      <x:c r="M16" s="2"/>
      <x:c r="N16" s="2"/>
      <x:c r="O16" s="2"/>
      <x:c r="P16" s="2"/>
      <x:c r="Q16" s="2"/>
      <x:c r="R16" s="2"/>
      <x:c r="S16" s="2"/>
      <x:c r="T16" s="2"/>
      <x:c r="U16" s="2"/>
      <x:c r="V16" s="2"/>
      <x:c r="W16" s="2"/>
      <x:c r="X16" s="2"/>
      <x:c r="Y16" s="2"/>
      <x:c r="Z16" s="2"/>
      <x:c r="AA16" s="2"/>
      <x:c r="AB16" s="2"/>
      <x:c r="AC16" s="2"/>
      <x:c r="AD16" s="2"/>
      <x:c r="AE16" s="2"/>
      <x:c r="AF16" s="2"/>
      <x:c r="AG16" s="2"/>
      <x:c r="AH16" s="2"/>
    </x:row>
    <x:row r="17" ht="55" customHeight="1">
      <x:c r="A17" s="1"/>
      <x:c r="B17" s="1"/>
      <x:c r="C17" s="28" t="str">
        <x:f>IF(COUNT('Targets'!$AE$7:$AE$18)&gt;=5,5,"")</x:f>
      </x:c>
      <x:c r="D17" s="11" t="str">
        <x:f>IF(OR($C17="",COUNTIFS('Targets'!$AE$7:$AE$18,$C17)=0),"",IF(INDEX('Targets'!$C$7:$C$18,MATCH($C17,'Targets'!$AE$7:$AE$18,0))="","",INDEX('Targets'!$C$7:$C$18,MATCH($C17,'Targets'!$AE$7:$AE$18,0))))</x:f>
      </x:c>
      <x:c r="E17" s="11" t="str">
        <x:f>IF(OR($C17="",COUNTIFS('Targets'!$AE$7:$AE$18,$C17)=0),"",IF(INDEX('Targets'!$D$7:$D$18,MATCH($C17,'Targets'!$AE$7:$AE$18,0))="","",INDEX('Targets'!$D$7:$D$18,MATCH($C17,'Targets'!$AE$7:$AE$18,0))))</x:f>
      </x:c>
      <x:c r="F17" s="11" t="str">
        <x:f>IF(OR($C17="",COUNTIFS('Targets'!$AE$7:$AE$18,$C17)=0),"",IF(INDEX('Targets'!$AD$7:$AD$18,MATCH($C17,'Targets'!$AE$7:$AE$18,0))="","",INDEX('Targets'!$AD$7:$AD$18,MATCH($C17,'Targets'!$AE$7:$AE$18,0))))</x:f>
      </x:c>
      <x:c r="G17" s="28" t="str">
        <x:f>IF($C17="","",INDEX('Targets'!$Y$7:$Y$18,MATCH($C17,'Targets'!$AE$7:$AE$18,0))&amp;" / "&amp;'Mandate'!$D$30)</x:f>
      </x:c>
      <x:c r="H17" s="11" t="str">
        <x:f>IF(OR($C17="",COUNTIFS('Targets'!$AE$7:$AE$18,$C17)=0),"",IF(INDEX('Targets'!$Q$7:$Q$18,MATCH($C17,'Targets'!$AE$7:$AE$18,0))="","",INDEX('Targets'!$Q$7:$Q$18,MATCH($C17,'Targets'!$AE$7:$AE$18,0))))</x:f>
      </x:c>
      <x:c r="I17" s="11" t="str">
        <x:f>IF(OR($C17="",COUNTIFS('Targets'!$AE$7:$AE$18,$C17)=0),"",IF(INDEX('Targets'!$R$7:$R$18,MATCH($C17,'Targets'!$AE$7:$AE$18,0))="","",INDEX('Targets'!$R$7:$R$18,MATCH($C17,'Targets'!$AE$7:$AE$18,0))))</x:f>
      </x:c>
      <x:c r="J17" s="2"/>
      <x:c r="K17" s="2"/>
      <x:c r="L17" s="2"/>
      <x:c r="M17" s="2"/>
      <x:c r="N17" s="2"/>
      <x:c r="O17" s="2"/>
      <x:c r="P17" s="2"/>
      <x:c r="Q17" s="2"/>
      <x:c r="R17" s="2"/>
      <x:c r="S17" s="2"/>
      <x:c r="T17" s="2"/>
      <x:c r="U17" s="2"/>
      <x:c r="V17" s="2"/>
      <x:c r="W17" s="2"/>
      <x:c r="X17" s="2"/>
      <x:c r="Y17" s="2"/>
      <x:c r="Z17" s="2"/>
      <x:c r="AA17" s="2"/>
      <x:c r="AB17" s="2"/>
      <x:c r="AC17" s="2"/>
      <x:c r="AD17" s="2"/>
      <x:c r="AE17" s="2"/>
      <x:c r="AF17" s="2"/>
      <x:c r="AG17" s="2"/>
      <x:c r="AH17" s="2"/>
    </x:row>
    <x:row r="18" ht="55" customHeight="1">
      <x:c r="A18" s="1"/>
      <x:c r="B18" s="1"/>
      <x:c r="C18" s="28" t="str">
        <x:f>IF(COUNT('Targets'!$AE$7:$AE$18)&gt;=6,6,"")</x:f>
      </x:c>
      <x:c r="D18" s="11" t="str">
        <x:f>IF(OR($C18="",COUNTIFS('Targets'!$AE$7:$AE$18,$C18)=0),"",IF(INDEX('Targets'!$C$7:$C$18,MATCH($C18,'Targets'!$AE$7:$AE$18,0))="","",INDEX('Targets'!$C$7:$C$18,MATCH($C18,'Targets'!$AE$7:$AE$18,0))))</x:f>
      </x:c>
      <x:c r="E18" s="11" t="str">
        <x:f>IF(OR($C18="",COUNTIFS('Targets'!$AE$7:$AE$18,$C18)=0),"",IF(INDEX('Targets'!$D$7:$D$18,MATCH($C18,'Targets'!$AE$7:$AE$18,0))="","",INDEX('Targets'!$D$7:$D$18,MATCH($C18,'Targets'!$AE$7:$AE$18,0))))</x:f>
      </x:c>
      <x:c r="F18" s="11" t="str">
        <x:f>IF(OR($C18="",COUNTIFS('Targets'!$AE$7:$AE$18,$C18)=0),"",IF(INDEX('Targets'!$AD$7:$AD$18,MATCH($C18,'Targets'!$AE$7:$AE$18,0))="","",INDEX('Targets'!$AD$7:$AD$18,MATCH($C18,'Targets'!$AE$7:$AE$18,0))))</x:f>
      </x:c>
      <x:c r="G18" s="28" t="str">
        <x:f>IF($C18="","",INDEX('Targets'!$Y$7:$Y$18,MATCH($C18,'Targets'!$AE$7:$AE$18,0))&amp;" / "&amp;'Mandate'!$D$30)</x:f>
      </x:c>
      <x:c r="H18" s="11" t="str">
        <x:f>IF(OR($C18="",COUNTIFS('Targets'!$AE$7:$AE$18,$C18)=0),"",IF(INDEX('Targets'!$Q$7:$Q$18,MATCH($C18,'Targets'!$AE$7:$AE$18,0))="","",INDEX('Targets'!$Q$7:$Q$18,MATCH($C18,'Targets'!$AE$7:$AE$18,0))))</x:f>
      </x:c>
      <x:c r="I18" s="11" t="str">
        <x:f>IF(OR($C18="",COUNTIFS('Targets'!$AE$7:$AE$18,$C18)=0),"",IF(INDEX('Targets'!$R$7:$R$18,MATCH($C18,'Targets'!$AE$7:$AE$18,0))="","",INDEX('Targets'!$R$7:$R$18,MATCH($C18,'Targets'!$AE$7:$AE$18,0))))</x:f>
      </x:c>
      <x:c r="J18" s="2"/>
      <x:c r="K18" s="2"/>
      <x:c r="L18" s="2"/>
      <x:c r="M18" s="2"/>
      <x:c r="N18" s="2"/>
      <x:c r="O18" s="2"/>
      <x:c r="P18" s="2"/>
      <x:c r="Q18" s="2"/>
      <x:c r="R18" s="2"/>
      <x:c r="S18" s="2"/>
      <x:c r="T18" s="2"/>
      <x:c r="U18" s="2"/>
      <x:c r="V18" s="2"/>
      <x:c r="W18" s="2"/>
      <x:c r="X18" s="2"/>
      <x:c r="Y18" s="2"/>
      <x:c r="Z18" s="2"/>
      <x:c r="AA18" s="2"/>
      <x:c r="AB18" s="2"/>
      <x:c r="AC18" s="2"/>
      <x:c r="AD18" s="2"/>
      <x:c r="AE18" s="2"/>
      <x:c r="AF18" s="2"/>
      <x:c r="AG18" s="2"/>
      <x:c r="AH18" s="2"/>
    </x:row>
    <x:row r="19" ht="55" customHeight="1">
      <x:c r="A19" s="1"/>
      <x:c r="B19" s="1"/>
      <x:c r="C19" s="28" t="str">
        <x:f>IF(COUNT('Targets'!$AE$7:$AE$18)&gt;=7,7,"")</x:f>
      </x:c>
      <x:c r="D19" s="11" t="str">
        <x:f>IF(OR($C19="",COUNTIFS('Targets'!$AE$7:$AE$18,$C19)=0),"",IF(INDEX('Targets'!$C$7:$C$18,MATCH($C19,'Targets'!$AE$7:$AE$18,0))="","",INDEX('Targets'!$C$7:$C$18,MATCH($C19,'Targets'!$AE$7:$AE$18,0))))</x:f>
      </x:c>
      <x:c r="E19" s="11" t="str">
        <x:f>IF(OR($C19="",COUNTIFS('Targets'!$AE$7:$AE$18,$C19)=0),"",IF(INDEX('Targets'!$D$7:$D$18,MATCH($C19,'Targets'!$AE$7:$AE$18,0))="","",INDEX('Targets'!$D$7:$D$18,MATCH($C19,'Targets'!$AE$7:$AE$18,0))))</x:f>
      </x:c>
      <x:c r="F19" s="11" t="str">
        <x:f>IF(OR($C19="",COUNTIFS('Targets'!$AE$7:$AE$18,$C19)=0),"",IF(INDEX('Targets'!$AD$7:$AD$18,MATCH($C19,'Targets'!$AE$7:$AE$18,0))="","",INDEX('Targets'!$AD$7:$AD$18,MATCH($C19,'Targets'!$AE$7:$AE$18,0))))</x:f>
      </x:c>
      <x:c r="G19" s="28" t="str">
        <x:f>IF($C19="","",INDEX('Targets'!$Y$7:$Y$18,MATCH($C19,'Targets'!$AE$7:$AE$18,0))&amp;" / "&amp;'Mandate'!$D$30)</x:f>
      </x:c>
      <x:c r="H19" s="11" t="str">
        <x:f>IF(OR($C19="",COUNTIFS('Targets'!$AE$7:$AE$18,$C19)=0),"",IF(INDEX('Targets'!$Q$7:$Q$18,MATCH($C19,'Targets'!$AE$7:$AE$18,0))="","",INDEX('Targets'!$Q$7:$Q$18,MATCH($C19,'Targets'!$AE$7:$AE$18,0))))</x:f>
      </x:c>
      <x:c r="I19" s="11" t="str">
        <x:f>IF(OR($C19="",COUNTIFS('Targets'!$AE$7:$AE$18,$C19)=0),"",IF(INDEX('Targets'!$R$7:$R$18,MATCH($C19,'Targets'!$AE$7:$AE$18,0))="","",INDEX('Targets'!$R$7:$R$18,MATCH($C19,'Targets'!$AE$7:$AE$18,0))))</x:f>
      </x:c>
      <x:c r="J19" s="2"/>
      <x:c r="K19" s="2"/>
      <x:c r="L19" s="2"/>
      <x:c r="M19" s="2"/>
      <x:c r="N19" s="2"/>
      <x:c r="O19" s="2"/>
      <x:c r="P19" s="2"/>
      <x:c r="Q19" s="2"/>
      <x:c r="R19" s="2"/>
      <x:c r="S19" s="2"/>
      <x:c r="T19" s="2"/>
      <x:c r="U19" s="2"/>
      <x:c r="V19" s="2"/>
      <x:c r="W19" s="2"/>
      <x:c r="X19" s="2"/>
      <x:c r="Y19" s="2"/>
      <x:c r="Z19" s="2"/>
      <x:c r="AA19" s="2"/>
      <x:c r="AB19" s="2"/>
      <x:c r="AC19" s="2"/>
      <x:c r="AD19" s="2"/>
      <x:c r="AE19" s="2"/>
      <x:c r="AF19" s="2"/>
      <x:c r="AG19" s="2"/>
      <x:c r="AH19" s="2"/>
    </x:row>
    <x:row r="20" ht="55" customHeight="1">
      <x:c r="A20" s="1"/>
      <x:c r="B20" s="1"/>
      <x:c r="C20" s="28" t="str">
        <x:f>IF(COUNT('Targets'!$AE$7:$AE$18)&gt;=8,8,"")</x:f>
      </x:c>
      <x:c r="D20" s="11" t="str">
        <x:f>IF(OR($C20="",COUNTIFS('Targets'!$AE$7:$AE$18,$C20)=0),"",IF(INDEX('Targets'!$C$7:$C$18,MATCH($C20,'Targets'!$AE$7:$AE$18,0))="","",INDEX('Targets'!$C$7:$C$18,MATCH($C20,'Targets'!$AE$7:$AE$18,0))))</x:f>
      </x:c>
      <x:c r="E20" s="11" t="str">
        <x:f>IF(OR($C20="",COUNTIFS('Targets'!$AE$7:$AE$18,$C20)=0),"",IF(INDEX('Targets'!$D$7:$D$18,MATCH($C20,'Targets'!$AE$7:$AE$18,0))="","",INDEX('Targets'!$D$7:$D$18,MATCH($C20,'Targets'!$AE$7:$AE$18,0))))</x:f>
      </x:c>
      <x:c r="F20" s="11" t="str">
        <x:f>IF(OR($C20="",COUNTIFS('Targets'!$AE$7:$AE$18,$C20)=0),"",IF(INDEX('Targets'!$AD$7:$AD$18,MATCH($C20,'Targets'!$AE$7:$AE$18,0))="","",INDEX('Targets'!$AD$7:$AD$18,MATCH($C20,'Targets'!$AE$7:$AE$18,0))))</x:f>
      </x:c>
      <x:c r="G20" s="28" t="str">
        <x:f>IF($C20="","",INDEX('Targets'!$Y$7:$Y$18,MATCH($C20,'Targets'!$AE$7:$AE$18,0))&amp;" / "&amp;'Mandate'!$D$30)</x:f>
      </x:c>
      <x:c r="H20" s="11" t="str">
        <x:f>IF(OR($C20="",COUNTIFS('Targets'!$AE$7:$AE$18,$C20)=0),"",IF(INDEX('Targets'!$Q$7:$Q$18,MATCH($C20,'Targets'!$AE$7:$AE$18,0))="","",INDEX('Targets'!$Q$7:$Q$18,MATCH($C20,'Targets'!$AE$7:$AE$18,0))))</x:f>
      </x:c>
      <x:c r="I20" s="11" t="str">
        <x:f>IF(OR($C20="",COUNTIFS('Targets'!$AE$7:$AE$18,$C20)=0),"",IF(INDEX('Targets'!$R$7:$R$18,MATCH($C20,'Targets'!$AE$7:$AE$18,0))="","",INDEX('Targets'!$R$7:$R$18,MATCH($C20,'Targets'!$AE$7:$AE$18,0))))</x:f>
      </x:c>
      <x:c r="J20" s="2"/>
      <x:c r="K20" s="2"/>
      <x:c r="L20" s="2"/>
      <x:c r="M20" s="2"/>
      <x:c r="N20" s="2"/>
      <x:c r="O20" s="2"/>
      <x:c r="P20" s="2"/>
      <x:c r="Q20" s="2"/>
      <x:c r="R20" s="2"/>
      <x:c r="S20" s="2"/>
      <x:c r="T20" s="2"/>
      <x:c r="U20" s="2"/>
      <x:c r="V20" s="2"/>
      <x:c r="W20" s="2"/>
      <x:c r="X20" s="2"/>
      <x:c r="Y20" s="2"/>
      <x:c r="Z20" s="2"/>
      <x:c r="AA20" s="2"/>
      <x:c r="AB20" s="2"/>
      <x:c r="AC20" s="2"/>
      <x:c r="AD20" s="2"/>
      <x:c r="AE20" s="2"/>
      <x:c r="AF20" s="2"/>
      <x:c r="AG20" s="2"/>
      <x:c r="AH20" s="2"/>
    </x:row>
    <x:row r="21" ht="55" customHeight="1">
      <x:c r="A21" s="1"/>
      <x:c r="B21" s="1"/>
      <x:c r="C21" s="28" t="str">
        <x:f>IF(COUNT('Targets'!$AE$7:$AE$18)&gt;=9,9,"")</x:f>
      </x:c>
      <x:c r="D21" s="11" t="str">
        <x:f>IF(OR($C21="",COUNTIFS('Targets'!$AE$7:$AE$18,$C21)=0),"",IF(INDEX('Targets'!$C$7:$C$18,MATCH($C21,'Targets'!$AE$7:$AE$18,0))="","",INDEX('Targets'!$C$7:$C$18,MATCH($C21,'Targets'!$AE$7:$AE$18,0))))</x:f>
      </x:c>
      <x:c r="E21" s="11" t="str">
        <x:f>IF(OR($C21="",COUNTIFS('Targets'!$AE$7:$AE$18,$C21)=0),"",IF(INDEX('Targets'!$D$7:$D$18,MATCH($C21,'Targets'!$AE$7:$AE$18,0))="","",INDEX('Targets'!$D$7:$D$18,MATCH($C21,'Targets'!$AE$7:$AE$18,0))))</x:f>
      </x:c>
      <x:c r="F21" s="11" t="str">
        <x:f>IF(OR($C21="",COUNTIFS('Targets'!$AE$7:$AE$18,$C21)=0),"",IF(INDEX('Targets'!$AD$7:$AD$18,MATCH($C21,'Targets'!$AE$7:$AE$18,0))="","",INDEX('Targets'!$AD$7:$AD$18,MATCH($C21,'Targets'!$AE$7:$AE$18,0))))</x:f>
      </x:c>
      <x:c r="G21" s="28" t="str">
        <x:f>IF($C21="","",INDEX('Targets'!$Y$7:$Y$18,MATCH($C21,'Targets'!$AE$7:$AE$18,0))&amp;" / "&amp;'Mandate'!$D$30)</x:f>
      </x:c>
      <x:c r="H21" s="11" t="str">
        <x:f>IF(OR($C21="",COUNTIFS('Targets'!$AE$7:$AE$18,$C21)=0),"",IF(INDEX('Targets'!$Q$7:$Q$18,MATCH($C21,'Targets'!$AE$7:$AE$18,0))="","",INDEX('Targets'!$Q$7:$Q$18,MATCH($C21,'Targets'!$AE$7:$AE$18,0))))</x:f>
      </x:c>
      <x:c r="I21" s="11" t="str">
        <x:f>IF(OR($C21="",COUNTIFS('Targets'!$AE$7:$AE$18,$C21)=0),"",IF(INDEX('Targets'!$R$7:$R$18,MATCH($C21,'Targets'!$AE$7:$AE$18,0))="","",INDEX('Targets'!$R$7:$R$18,MATCH($C21,'Targets'!$AE$7:$AE$18,0))))</x:f>
      </x:c>
      <x:c r="J21" s="2"/>
      <x:c r="K21" s="2"/>
      <x:c r="L21" s="2"/>
      <x:c r="M21" s="2"/>
      <x:c r="N21" s="2"/>
      <x:c r="O21" s="2"/>
      <x:c r="P21" s="2"/>
      <x:c r="Q21" s="2"/>
      <x:c r="R21" s="2"/>
      <x:c r="S21" s="2"/>
      <x:c r="T21" s="2"/>
      <x:c r="U21" s="2"/>
      <x:c r="V21" s="2"/>
      <x:c r="W21" s="2"/>
      <x:c r="X21" s="2"/>
      <x:c r="Y21" s="2"/>
      <x:c r="Z21" s="2"/>
      <x:c r="AA21" s="2"/>
      <x:c r="AB21" s="2"/>
      <x:c r="AC21" s="2"/>
      <x:c r="AD21" s="2"/>
      <x:c r="AE21" s="2"/>
      <x:c r="AF21" s="2"/>
      <x:c r="AG21" s="2"/>
      <x:c r="AH21" s="2"/>
    </x:row>
    <x:row r="22" ht="55" customHeight="1">
      <x:c r="A22" s="1"/>
      <x:c r="B22" s="1"/>
      <x:c r="C22" s="28" t="str">
        <x:f>IF(COUNT('Targets'!$AE$7:$AE$18)&gt;=10,10,"")</x:f>
      </x:c>
      <x:c r="D22" s="11" t="str">
        <x:f>IF(OR($C22="",COUNTIFS('Targets'!$AE$7:$AE$18,$C22)=0),"",IF(INDEX('Targets'!$C$7:$C$18,MATCH($C22,'Targets'!$AE$7:$AE$18,0))="","",INDEX('Targets'!$C$7:$C$18,MATCH($C22,'Targets'!$AE$7:$AE$18,0))))</x:f>
      </x:c>
      <x:c r="E22" s="11" t="str">
        <x:f>IF(OR($C22="",COUNTIFS('Targets'!$AE$7:$AE$18,$C22)=0),"",IF(INDEX('Targets'!$D$7:$D$18,MATCH($C22,'Targets'!$AE$7:$AE$18,0))="","",INDEX('Targets'!$D$7:$D$18,MATCH($C22,'Targets'!$AE$7:$AE$18,0))))</x:f>
      </x:c>
      <x:c r="F22" s="11" t="str">
        <x:f>IF(OR($C22="",COUNTIFS('Targets'!$AE$7:$AE$18,$C22)=0),"",IF(INDEX('Targets'!$AD$7:$AD$18,MATCH($C22,'Targets'!$AE$7:$AE$18,0))="","",INDEX('Targets'!$AD$7:$AD$18,MATCH($C22,'Targets'!$AE$7:$AE$18,0))))</x:f>
      </x:c>
      <x:c r="G22" s="28" t="str">
        <x:f>IF($C22="","",INDEX('Targets'!$Y$7:$Y$18,MATCH($C22,'Targets'!$AE$7:$AE$18,0))&amp;" / "&amp;'Mandate'!$D$30)</x:f>
      </x:c>
      <x:c r="H22" s="11" t="str">
        <x:f>IF(OR($C22="",COUNTIFS('Targets'!$AE$7:$AE$18,$C22)=0),"",IF(INDEX('Targets'!$Q$7:$Q$18,MATCH($C22,'Targets'!$AE$7:$AE$18,0))="","",INDEX('Targets'!$Q$7:$Q$18,MATCH($C22,'Targets'!$AE$7:$AE$18,0))))</x:f>
      </x:c>
      <x:c r="I22" s="11" t="str">
        <x:f>IF(OR($C22="",COUNTIFS('Targets'!$AE$7:$AE$18,$C22)=0),"",IF(INDEX('Targets'!$R$7:$R$18,MATCH($C22,'Targets'!$AE$7:$AE$18,0))="","",INDEX('Targets'!$R$7:$R$18,MATCH($C22,'Targets'!$AE$7:$AE$18,0))))</x:f>
      </x:c>
      <x:c r="J22" s="2"/>
      <x:c r="K22" s="2"/>
      <x:c r="L22" s="2"/>
      <x:c r="M22" s="2"/>
      <x:c r="N22" s="2"/>
      <x:c r="O22" s="2"/>
      <x:c r="P22" s="2"/>
      <x:c r="Q22" s="2"/>
      <x:c r="R22" s="2"/>
      <x:c r="S22" s="2"/>
      <x:c r="T22" s="2"/>
      <x:c r="U22" s="2"/>
      <x:c r="V22" s="2"/>
      <x:c r="W22" s="2"/>
      <x:c r="X22" s="2"/>
      <x:c r="Y22" s="2"/>
      <x:c r="Z22" s="2"/>
      <x:c r="AA22" s="2"/>
      <x:c r="AB22" s="2"/>
      <x:c r="AC22" s="2"/>
      <x:c r="AD22" s="2"/>
      <x:c r="AE22" s="2"/>
      <x:c r="AF22" s="2"/>
      <x:c r="AG22" s="2"/>
      <x:c r="AH22" s="2"/>
    </x:row>
    <x:row r="23" ht="55" customHeight="1">
      <x:c r="A23" s="1"/>
      <x:c r="B23" s="1"/>
      <x:c r="C23" s="28" t="str">
        <x:f>IF(COUNT('Targets'!$AE$7:$AE$18)&gt;=11,11,"")</x:f>
      </x:c>
      <x:c r="D23" s="11" t="str">
        <x:f>IF(OR($C23="",COUNTIFS('Targets'!$AE$7:$AE$18,$C23)=0),"",IF(INDEX('Targets'!$C$7:$C$18,MATCH($C23,'Targets'!$AE$7:$AE$18,0))="","",INDEX('Targets'!$C$7:$C$18,MATCH($C23,'Targets'!$AE$7:$AE$18,0))))</x:f>
      </x:c>
      <x:c r="E23" s="11" t="str">
        <x:f>IF(OR($C23="",COUNTIFS('Targets'!$AE$7:$AE$18,$C23)=0),"",IF(INDEX('Targets'!$D$7:$D$18,MATCH($C23,'Targets'!$AE$7:$AE$18,0))="","",INDEX('Targets'!$D$7:$D$18,MATCH($C23,'Targets'!$AE$7:$AE$18,0))))</x:f>
      </x:c>
      <x:c r="F23" s="11" t="str">
        <x:f>IF(OR($C23="",COUNTIFS('Targets'!$AE$7:$AE$18,$C23)=0),"",IF(INDEX('Targets'!$AD$7:$AD$18,MATCH($C23,'Targets'!$AE$7:$AE$18,0))="","",INDEX('Targets'!$AD$7:$AD$18,MATCH($C23,'Targets'!$AE$7:$AE$18,0))))</x:f>
      </x:c>
      <x:c r="G23" s="28" t="str">
        <x:f>IF($C23="","",INDEX('Targets'!$Y$7:$Y$18,MATCH($C23,'Targets'!$AE$7:$AE$18,0))&amp;" / "&amp;'Mandate'!$D$30)</x:f>
      </x:c>
      <x:c r="H23" s="11" t="str">
        <x:f>IF(OR($C23="",COUNTIFS('Targets'!$AE$7:$AE$18,$C23)=0),"",IF(INDEX('Targets'!$Q$7:$Q$18,MATCH($C23,'Targets'!$AE$7:$AE$18,0))="","",INDEX('Targets'!$Q$7:$Q$18,MATCH($C23,'Targets'!$AE$7:$AE$18,0))))</x:f>
      </x:c>
      <x:c r="I23" s="11" t="str">
        <x:f>IF(OR($C23="",COUNTIFS('Targets'!$AE$7:$AE$18,$C23)=0),"",IF(INDEX('Targets'!$R$7:$R$18,MATCH($C23,'Targets'!$AE$7:$AE$18,0))="","",INDEX('Targets'!$R$7:$R$18,MATCH($C23,'Targets'!$AE$7:$AE$18,0))))</x:f>
      </x:c>
      <x:c r="J23" s="2"/>
      <x:c r="K23" s="2"/>
      <x:c r="L23" s="2"/>
      <x:c r="M23" s="2"/>
      <x:c r="N23" s="2"/>
      <x:c r="O23" s="2"/>
      <x:c r="P23" s="2"/>
      <x:c r="Q23" s="2"/>
      <x:c r="R23" s="2"/>
      <x:c r="S23" s="2"/>
      <x:c r="T23" s="2"/>
      <x:c r="U23" s="2"/>
      <x:c r="V23" s="2"/>
      <x:c r="W23" s="2"/>
      <x:c r="X23" s="2"/>
      <x:c r="Y23" s="2"/>
      <x:c r="Z23" s="2"/>
      <x:c r="AA23" s="2"/>
      <x:c r="AB23" s="2"/>
      <x:c r="AC23" s="2"/>
      <x:c r="AD23" s="2"/>
      <x:c r="AE23" s="2"/>
      <x:c r="AF23" s="2"/>
      <x:c r="AG23" s="2"/>
      <x:c r="AH23" s="2"/>
    </x:row>
    <x:row r="24" ht="55" customHeight="1">
      <x:c r="A24" s="1"/>
      <x:c r="B24" s="1"/>
      <x:c r="C24" s="28" t="str">
        <x:f>IF(COUNT('Targets'!$AE$7:$AE$18)&gt;=12,12,"")</x:f>
      </x:c>
      <x:c r="D24" s="11" t="str">
        <x:f>IF(OR($C24="",COUNTIFS('Targets'!$AE$7:$AE$18,$C24)=0),"",IF(INDEX('Targets'!$C$7:$C$18,MATCH($C24,'Targets'!$AE$7:$AE$18,0))="","",INDEX('Targets'!$C$7:$C$18,MATCH($C24,'Targets'!$AE$7:$AE$18,0))))</x:f>
      </x:c>
      <x:c r="E24" s="11" t="str">
        <x:f>IF(OR($C24="",COUNTIFS('Targets'!$AE$7:$AE$18,$C24)=0),"",IF(INDEX('Targets'!$D$7:$D$18,MATCH($C24,'Targets'!$AE$7:$AE$18,0))="","",INDEX('Targets'!$D$7:$D$18,MATCH($C24,'Targets'!$AE$7:$AE$18,0))))</x:f>
      </x:c>
      <x:c r="F24" s="11" t="str">
        <x:f>IF(OR($C24="",COUNTIFS('Targets'!$AE$7:$AE$18,$C24)=0),"",IF(INDEX('Targets'!$AD$7:$AD$18,MATCH($C24,'Targets'!$AE$7:$AE$18,0))="","",INDEX('Targets'!$AD$7:$AD$18,MATCH($C24,'Targets'!$AE$7:$AE$18,0))))</x:f>
      </x:c>
      <x:c r="G24" s="28" t="str">
        <x:f>IF($C24="","",INDEX('Targets'!$Y$7:$Y$18,MATCH($C24,'Targets'!$AE$7:$AE$18,0))&amp;" / "&amp;'Mandate'!$D$30)</x:f>
      </x:c>
      <x:c r="H24" s="11" t="str">
        <x:f>IF(OR($C24="",COUNTIFS('Targets'!$AE$7:$AE$18,$C24)=0),"",IF(INDEX('Targets'!$Q$7:$Q$18,MATCH($C24,'Targets'!$AE$7:$AE$18,0))="","",INDEX('Targets'!$Q$7:$Q$18,MATCH($C24,'Targets'!$AE$7:$AE$18,0))))</x:f>
      </x:c>
      <x:c r="I24" s="11" t="str">
        <x:f>IF(OR($C24="",COUNTIFS('Targets'!$AE$7:$AE$18,$C24)=0),"",IF(INDEX('Targets'!$R$7:$R$18,MATCH($C24,'Targets'!$AE$7:$AE$18,0))="","",INDEX('Targets'!$R$7:$R$18,MATCH($C24,'Targets'!$AE$7:$AE$18,0))))</x:f>
      </x:c>
      <x:c r="J24" s="2"/>
      <x:c r="K24" s="2"/>
      <x:c r="L24" s="2"/>
      <x:c r="M24" s="2"/>
      <x:c r="N24" s="2"/>
      <x:c r="O24" s="2"/>
      <x:c r="P24" s="2"/>
      <x:c r="Q24" s="2"/>
      <x:c r="R24" s="2"/>
      <x:c r="S24" s="2"/>
      <x:c r="T24" s="2"/>
      <x:c r="U24" s="2"/>
      <x:c r="V24" s="2"/>
      <x:c r="W24" s="2"/>
      <x:c r="X24" s="2"/>
      <x:c r="Y24" s="2"/>
      <x:c r="Z24" s="2"/>
      <x:c r="AA24" s="2"/>
      <x:c r="AB24" s="2"/>
      <x:c r="AC24" s="2"/>
      <x:c r="AD24" s="2"/>
      <x:c r="AE24" s="2"/>
      <x:c r="AF24" s="2"/>
      <x:c r="AG24" s="2"/>
      <x:c r="AH24" s="2"/>
    </x:row>
    <x:row r="25" ht="24" customHeight="1">
      <x:c r="A25" s="1"/>
      <x:c r="B25" s="1"/>
      <x:c r="C25" s="29"/>
      <x:c r="D25" s="2"/>
      <x:c r="E25" s="2"/>
      <x:c r="F25" s="2"/>
      <x:c r="G25" s="2"/>
      <x:c r="H25" s="2"/>
      <x:c r="I25" s="2"/>
      <x:c r="J25" s="2"/>
      <x:c r="K25" s="2"/>
      <x:c r="L25" s="2"/>
      <x:c r="M25" s="2"/>
      <x:c r="N25" s="2"/>
      <x:c r="O25" s="2"/>
      <x:c r="P25" s="2"/>
      <x:c r="Q25" s="2"/>
      <x:c r="R25" s="2"/>
      <x:c r="S25" s="2"/>
      <x:c r="T25" s="2"/>
      <x:c r="U25" s="2"/>
      <x:c r="V25" s="2"/>
      <x:c r="W25" s="2"/>
      <x:c r="X25" s="2"/>
      <x:c r="Y25" s="2"/>
      <x:c r="Z25" s="2"/>
      <x:c r="AA25" s="2"/>
      <x:c r="AB25" s="2"/>
      <x:c r="AC25" s="2"/>
      <x:c r="AD25" s="2"/>
      <x:c r="AE25" s="2"/>
      <x:c r="AF25" s="2"/>
      <x:c r="AG25" s="2"/>
      <x:c r="AH25" s="2"/>
    </x:row>
    <x:row r="26" ht="24" customHeight="1">
      <x:c r="A26" s="1"/>
      <x:c r="B26" s="1"/>
      <x:c r="C26" s="29" t="str">
        <x:v>Unranked</x:v>
      </x:c>
      <x:c r="D26" s="2"/>
      <x:c r="E26" s="27" t="n">
        <x:f>COUNTIFS('Targets'!W7:W18,"Invalid target ID")+COUNTIFS('Targets'!W7:W18,"Invalid priority")</x:f>
        <x:v>0</x:v>
      </x:c>
      <x:c r="F26" s="4" t="str">
        <x:v>Resolve invalid IDs or priorities on Targets.</x:v>
      </x:c>
      <x:c r="G26" s="2"/>
      <x:c r="H26" s="2"/>
      <x:c r="I26" s="2"/>
      <x:c r="J26" s="2"/>
      <x:c r="K26" s="2"/>
      <x:c r="L26" s="2"/>
      <x:c r="M26" s="2"/>
      <x:c r="N26" s="2"/>
      <x:c r="O26" s="2"/>
      <x:c r="P26" s="2"/>
      <x:c r="Q26" s="2"/>
      <x:c r="R26" s="2"/>
      <x:c r="S26" s="2"/>
      <x:c r="T26" s="2"/>
      <x:c r="U26" s="2"/>
      <x:c r="V26" s="2"/>
      <x:c r="W26" s="2"/>
      <x:c r="X26" s="2"/>
      <x:c r="Y26" s="2"/>
      <x:c r="Z26" s="2"/>
      <x:c r="AA26" s="2"/>
      <x:c r="AB26" s="2"/>
      <x:c r="AC26" s="2"/>
      <x:c r="AD26" s="2"/>
      <x:c r="AE26" s="2"/>
      <x:c r="AF26" s="2"/>
      <x:c r="AG26" s="2"/>
      <x:c r="AH26" s="2"/>
    </x:row>
    <x:row r="27" ht="24" customHeight="1">
      <x:c r="A27" s="1"/>
      <x:c r="B27" s="1"/>
      <x:c r="C27" s="29"/>
      <x:c r="D27" s="2"/>
      <x:c r="E27" s="2"/>
      <x:c r="F27" s="2"/>
      <x:c r="G27" s="2"/>
      <x:c r="H27" s="2"/>
      <x:c r="I27" s="2"/>
      <x:c r="J27" s="2"/>
      <x:c r="K27" s="2"/>
      <x:c r="L27" s="2"/>
      <x:c r="M27" s="2"/>
      <x:c r="N27" s="2"/>
      <x:c r="O27" s="2"/>
      <x:c r="P27" s="2"/>
      <x:c r="Q27" s="2"/>
      <x:c r="R27" s="2"/>
      <x:c r="S27" s="2"/>
      <x:c r="T27" s="2"/>
      <x:c r="U27" s="2"/>
      <x:c r="V27" s="2"/>
      <x:c r="W27" s="2"/>
      <x:c r="X27" s="2"/>
      <x:c r="Y27" s="2"/>
      <x:c r="Z27" s="2"/>
      <x:c r="AA27" s="2"/>
      <x:c r="AB27" s="2"/>
      <x:c r="AC27" s="2"/>
      <x:c r="AD27" s="2"/>
      <x:c r="AE27" s="2"/>
      <x:c r="AF27" s="2"/>
      <x:c r="AG27" s="2"/>
      <x:c r="AH27" s="2"/>
    </x:row>
    <x:row r="28" ht="24" customHeight="1">
      <x:c r="A28" s="1"/>
      <x:c r="B28" s="1"/>
      <x:c r="C28" s="31" t="str">
        <x:v>Eligible shortlist. All required screening gates met; approval remains separate.</x:v>
      </x:c>
      <x:c r="D28" s="6"/>
      <x:c r="E28" s="6"/>
      <x:c r="F28" s="6"/>
      <x:c r="G28" s="6"/>
      <x:c r="H28" s="6"/>
      <x:c r="I28" s="6"/>
      <x:c r="J28" s="2"/>
      <x:c r="K28" s="2"/>
      <x:c r="L28" s="2"/>
      <x:c r="M28" s="2"/>
      <x:c r="N28" s="2"/>
      <x:c r="O28" s="2"/>
      <x:c r="P28" s="2"/>
      <x:c r="Q28" s="2"/>
      <x:c r="R28" s="2"/>
      <x:c r="S28" s="2"/>
      <x:c r="T28" s="2"/>
      <x:c r="U28" s="2"/>
      <x:c r="V28" s="2"/>
      <x:c r="W28" s="2"/>
      <x:c r="X28" s="2"/>
      <x:c r="Y28" s="2"/>
      <x:c r="Z28" s="2"/>
      <x:c r="AA28" s="2"/>
      <x:c r="AB28" s="2"/>
      <x:c r="AC28" s="2"/>
      <x:c r="AD28" s="2"/>
      <x:c r="AE28" s="2"/>
      <x:c r="AF28" s="2"/>
      <x:c r="AG28" s="2"/>
      <x:c r="AH28" s="2"/>
    </x:row>
    <x:row r="29" ht="42" customHeight="1">
      <x:c r="A29" s="1"/>
      <x:c r="B29" s="1"/>
      <x:c r="C29" s="8" t="str">
        <x:v>Rank</x:v>
      </x:c>
      <x:c r="D29" s="8" t="str">
        <x:v>Target ID</x:v>
      </x:c>
      <x:c r="E29" s="8" t="str">
        <x:v>Target / asset</x:v>
      </x:c>
      <x:c r="F29" s="8" t="str">
        <x:v>Fit rationale</x:v>
      </x:c>
      <x:c r="G29" s="8" t="str">
        <x:v>Cash (USD m)</x:v>
      </x:c>
      <x:c r="H29" s="8" t="str">
        <x:v>Named owner</x:v>
      </x:c>
      <x:c r="I29" s="8" t="str">
        <x:v>Next action</x:v>
      </x:c>
      <x:c r="J29" s="2"/>
      <x:c r="K29" s="2"/>
      <x:c r="L29" s="2"/>
      <x:c r="M29" s="2"/>
      <x:c r="N29" s="2"/>
      <x:c r="O29" s="2"/>
      <x:c r="P29" s="2"/>
      <x:c r="Q29" s="2"/>
      <x:c r="R29" s="2"/>
      <x:c r="S29" s="2"/>
      <x:c r="T29" s="2"/>
      <x:c r="U29" s="2"/>
      <x:c r="V29" s="2"/>
      <x:c r="W29" s="2"/>
      <x:c r="X29" s="2"/>
      <x:c r="Y29" s="2"/>
      <x:c r="Z29" s="2"/>
      <x:c r="AA29" s="2"/>
      <x:c r="AB29" s="2"/>
      <x:c r="AC29" s="2"/>
      <x:c r="AD29" s="2"/>
      <x:c r="AE29" s="2"/>
      <x:c r="AF29" s="2"/>
      <x:c r="AG29" s="2"/>
      <x:c r="AH29" s="2"/>
    </x:row>
    <x:row r="30" ht="55" customHeight="1">
      <x:c r="A30" s="1"/>
      <x:c r="B30" s="1"/>
      <x:c r="C30" s="28" t="str">
        <x:f>IF(COUNT('Targets'!$AF$7:$AF$18)&gt;=1,1,"")</x:f>
      </x:c>
      <x:c r="D30" s="11" t="str">
        <x:f>IF(OR($C30="",COUNTIFS('Targets'!$AF$7:$AF$18,$C30)=0),"",IF(INDEX('Targets'!$C$7:$C$18,MATCH($C30,'Targets'!$AF$7:$AF$18,0))="","",INDEX('Targets'!$C$7:$C$18,MATCH($C30,'Targets'!$AF$7:$AF$18,0))))</x:f>
      </x:c>
      <x:c r="E30" s="11" t="str">
        <x:f>IF(OR($C30="",COUNTIFS('Targets'!$AF$7:$AF$18,$C30)=0),"",IF(INDEX('Targets'!$D$7:$D$18,MATCH($C30,'Targets'!$AF$7:$AF$18,0))="","",INDEX('Targets'!$D$7:$D$18,MATCH($C30,'Targets'!$AF$7:$AF$18,0))))</x:f>
      </x:c>
      <x:c r="F30" s="11" t="str">
        <x:f>IF(OR($C30="",COUNTIFS('Targets'!$AF$7:$AF$18,$C30)=0),"",IF(INDEX('Targets'!$F$7:$F$18,MATCH($C30,'Targets'!$AF$7:$AF$18,0))="","",INDEX('Targets'!$F$7:$F$18,MATCH($C30,'Targets'!$AF$7:$AF$18,0))))</x:f>
      </x:c>
      <x:c r="G30" s="25" t="str">
        <x:f>IF($C30="","",INDEX('Targets'!$G$7:$G$18,MATCH($C30,'Targets'!$AF$7:$AF$18,0)))</x:f>
      </x:c>
      <x:c r="H30" s="11" t="str">
        <x:f>IF(OR($C30="",COUNTIFS('Targets'!$AF$7:$AF$18,$C30)=0),"",IF(INDEX('Targets'!$Q$7:$Q$18,MATCH($C30,'Targets'!$AF$7:$AF$18,0))="","",INDEX('Targets'!$Q$7:$Q$18,MATCH($C30,'Targets'!$AF$7:$AF$18,0))))</x:f>
      </x:c>
      <x:c r="I30" s="11" t="str">
        <x:f>IF(OR($C30="",COUNTIFS('Targets'!$AF$7:$AF$18,$C30)=0),"",IF(INDEX('Targets'!$R$7:$R$18,MATCH($C30,'Targets'!$AF$7:$AF$18,0))="","",INDEX('Targets'!$R$7:$R$18,MATCH($C30,'Targets'!$AF$7:$AF$18,0))))</x:f>
      </x:c>
      <x:c r="J30" s="2"/>
      <x:c r="K30" s="2"/>
      <x:c r="L30" s="2"/>
      <x:c r="M30" s="2"/>
      <x:c r="N30" s="2"/>
      <x:c r="O30" s="2"/>
      <x:c r="P30" s="2"/>
      <x:c r="Q30" s="2"/>
      <x:c r="R30" s="2"/>
      <x:c r="S30" s="2"/>
      <x:c r="T30" s="2"/>
      <x:c r="U30" s="2"/>
      <x:c r="V30" s="2"/>
      <x:c r="W30" s="2"/>
      <x:c r="X30" s="2"/>
      <x:c r="Y30" s="2"/>
      <x:c r="Z30" s="2"/>
      <x:c r="AA30" s="2"/>
      <x:c r="AB30" s="2"/>
      <x:c r="AC30" s="2"/>
      <x:c r="AD30" s="2"/>
      <x:c r="AE30" s="2"/>
      <x:c r="AF30" s="2"/>
      <x:c r="AG30" s="2"/>
      <x:c r="AH30" s="2"/>
    </x:row>
    <x:row r="31" ht="55" customHeight="1">
      <x:c r="A31" s="1"/>
      <x:c r="B31" s="1"/>
      <x:c r="C31" s="28" t="str">
        <x:f>IF(COUNT('Targets'!$AF$7:$AF$18)&gt;=2,2,"")</x:f>
      </x:c>
      <x:c r="D31" s="11" t="str">
        <x:f>IF(OR($C31="",COUNTIFS('Targets'!$AF$7:$AF$18,$C31)=0),"",IF(INDEX('Targets'!$C$7:$C$18,MATCH($C31,'Targets'!$AF$7:$AF$18,0))="","",INDEX('Targets'!$C$7:$C$18,MATCH($C31,'Targets'!$AF$7:$AF$18,0))))</x:f>
      </x:c>
      <x:c r="E31" s="11" t="str">
        <x:f>IF(OR($C31="",COUNTIFS('Targets'!$AF$7:$AF$18,$C31)=0),"",IF(INDEX('Targets'!$D$7:$D$18,MATCH($C31,'Targets'!$AF$7:$AF$18,0))="","",INDEX('Targets'!$D$7:$D$18,MATCH($C31,'Targets'!$AF$7:$AF$18,0))))</x:f>
      </x:c>
      <x:c r="F31" s="11" t="str">
        <x:f>IF(OR($C31="",COUNTIFS('Targets'!$AF$7:$AF$18,$C31)=0),"",IF(INDEX('Targets'!$F$7:$F$18,MATCH($C31,'Targets'!$AF$7:$AF$18,0))="","",INDEX('Targets'!$F$7:$F$18,MATCH($C31,'Targets'!$AF$7:$AF$18,0))))</x:f>
      </x:c>
      <x:c r="G31" s="25" t="str">
        <x:f>IF($C31="","",INDEX('Targets'!$G$7:$G$18,MATCH($C31,'Targets'!$AF$7:$AF$18,0)))</x:f>
      </x:c>
      <x:c r="H31" s="11" t="str">
        <x:f>IF(OR($C31="",COUNTIFS('Targets'!$AF$7:$AF$18,$C31)=0),"",IF(INDEX('Targets'!$Q$7:$Q$18,MATCH($C31,'Targets'!$AF$7:$AF$18,0))="","",INDEX('Targets'!$Q$7:$Q$18,MATCH($C31,'Targets'!$AF$7:$AF$18,0))))</x:f>
      </x:c>
      <x:c r="I31" s="11" t="str">
        <x:f>IF(OR($C31="",COUNTIFS('Targets'!$AF$7:$AF$18,$C31)=0),"",IF(INDEX('Targets'!$R$7:$R$18,MATCH($C31,'Targets'!$AF$7:$AF$18,0))="","",INDEX('Targets'!$R$7:$R$18,MATCH($C31,'Targets'!$AF$7:$AF$18,0))))</x:f>
      </x:c>
      <x:c r="J31" s="2"/>
      <x:c r="K31" s="2"/>
      <x:c r="L31" s="2"/>
      <x:c r="M31" s="2"/>
      <x:c r="N31" s="2"/>
      <x:c r="O31" s="2"/>
      <x:c r="P31" s="2"/>
      <x:c r="Q31" s="2"/>
      <x:c r="R31" s="2"/>
      <x:c r="S31" s="2"/>
      <x:c r="T31" s="2"/>
      <x:c r="U31" s="2"/>
      <x:c r="V31" s="2"/>
      <x:c r="W31" s="2"/>
      <x:c r="X31" s="2"/>
      <x:c r="Y31" s="2"/>
      <x:c r="Z31" s="2"/>
      <x:c r="AA31" s="2"/>
      <x:c r="AB31" s="2"/>
      <x:c r="AC31" s="2"/>
      <x:c r="AD31" s="2"/>
      <x:c r="AE31" s="2"/>
      <x:c r="AF31" s="2"/>
      <x:c r="AG31" s="2"/>
      <x:c r="AH31" s="2"/>
    </x:row>
    <x:row r="32" ht="55" customHeight="1">
      <x:c r="A32" s="1"/>
      <x:c r="B32" s="1"/>
      <x:c r="C32" s="28" t="str">
        <x:f>IF(COUNT('Targets'!$AF$7:$AF$18)&gt;=3,3,"")</x:f>
      </x:c>
      <x:c r="D32" s="11" t="str">
        <x:f>IF(OR($C32="",COUNTIFS('Targets'!$AF$7:$AF$18,$C32)=0),"",IF(INDEX('Targets'!$C$7:$C$18,MATCH($C32,'Targets'!$AF$7:$AF$18,0))="","",INDEX('Targets'!$C$7:$C$18,MATCH($C32,'Targets'!$AF$7:$AF$18,0))))</x:f>
      </x:c>
      <x:c r="E32" s="11" t="str">
        <x:f>IF(OR($C32="",COUNTIFS('Targets'!$AF$7:$AF$18,$C32)=0),"",IF(INDEX('Targets'!$D$7:$D$18,MATCH($C32,'Targets'!$AF$7:$AF$18,0))="","",INDEX('Targets'!$D$7:$D$18,MATCH($C32,'Targets'!$AF$7:$AF$18,0))))</x:f>
      </x:c>
      <x:c r="F32" s="11" t="str">
        <x:f>IF(OR($C32="",COUNTIFS('Targets'!$AF$7:$AF$18,$C32)=0),"",IF(INDEX('Targets'!$F$7:$F$18,MATCH($C32,'Targets'!$AF$7:$AF$18,0))="","",INDEX('Targets'!$F$7:$F$18,MATCH($C32,'Targets'!$AF$7:$AF$18,0))))</x:f>
      </x:c>
      <x:c r="G32" s="25" t="str">
        <x:f>IF($C32="","",INDEX('Targets'!$G$7:$G$18,MATCH($C32,'Targets'!$AF$7:$AF$18,0)))</x:f>
      </x:c>
      <x:c r="H32" s="11" t="str">
        <x:f>IF(OR($C32="",COUNTIFS('Targets'!$AF$7:$AF$18,$C32)=0),"",IF(INDEX('Targets'!$Q$7:$Q$18,MATCH($C32,'Targets'!$AF$7:$AF$18,0))="","",INDEX('Targets'!$Q$7:$Q$18,MATCH($C32,'Targets'!$AF$7:$AF$18,0))))</x:f>
      </x:c>
      <x:c r="I32" s="11" t="str">
        <x:f>IF(OR($C32="",COUNTIFS('Targets'!$AF$7:$AF$18,$C32)=0),"",IF(INDEX('Targets'!$R$7:$R$18,MATCH($C32,'Targets'!$AF$7:$AF$18,0))="","",INDEX('Targets'!$R$7:$R$18,MATCH($C32,'Targets'!$AF$7:$AF$18,0))))</x:f>
      </x:c>
      <x:c r="J32" s="2"/>
      <x:c r="K32" s="2"/>
      <x:c r="L32" s="2"/>
      <x:c r="M32" s="2"/>
      <x:c r="N32" s="2"/>
      <x:c r="O32" s="2"/>
      <x:c r="P32" s="2"/>
      <x:c r="Q32" s="2"/>
      <x:c r="R32" s="2"/>
      <x:c r="S32" s="2"/>
      <x:c r="T32" s="2"/>
      <x:c r="U32" s="2"/>
      <x:c r="V32" s="2"/>
      <x:c r="W32" s="2"/>
      <x:c r="X32" s="2"/>
      <x:c r="Y32" s="2"/>
      <x:c r="Z32" s="2"/>
      <x:c r="AA32" s="2"/>
      <x:c r="AB32" s="2"/>
      <x:c r="AC32" s="2"/>
      <x:c r="AD32" s="2"/>
      <x:c r="AE32" s="2"/>
      <x:c r="AF32" s="2"/>
      <x:c r="AG32" s="2"/>
      <x:c r="AH32" s="2"/>
    </x:row>
    <x:row r="33" ht="55" customHeight="1">
      <x:c r="A33" s="1"/>
      <x:c r="B33" s="1"/>
      <x:c r="C33" s="28" t="str">
        <x:f>IF(COUNT('Targets'!$AF$7:$AF$18)&gt;=4,4,"")</x:f>
      </x:c>
      <x:c r="D33" s="11" t="str">
        <x:f>IF(OR($C33="",COUNTIFS('Targets'!$AF$7:$AF$18,$C33)=0),"",IF(INDEX('Targets'!$C$7:$C$18,MATCH($C33,'Targets'!$AF$7:$AF$18,0))="","",INDEX('Targets'!$C$7:$C$18,MATCH($C33,'Targets'!$AF$7:$AF$18,0))))</x:f>
      </x:c>
      <x:c r="E33" s="11" t="str">
        <x:f>IF(OR($C33="",COUNTIFS('Targets'!$AF$7:$AF$18,$C33)=0),"",IF(INDEX('Targets'!$D$7:$D$18,MATCH($C33,'Targets'!$AF$7:$AF$18,0))="","",INDEX('Targets'!$D$7:$D$18,MATCH($C33,'Targets'!$AF$7:$AF$18,0))))</x:f>
      </x:c>
      <x:c r="F33" s="11" t="str">
        <x:f>IF(OR($C33="",COUNTIFS('Targets'!$AF$7:$AF$18,$C33)=0),"",IF(INDEX('Targets'!$F$7:$F$18,MATCH($C33,'Targets'!$AF$7:$AF$18,0))="","",INDEX('Targets'!$F$7:$F$18,MATCH($C33,'Targets'!$AF$7:$AF$18,0))))</x:f>
      </x:c>
      <x:c r="G33" s="25" t="str">
        <x:f>IF($C33="","",INDEX('Targets'!$G$7:$G$18,MATCH($C33,'Targets'!$AF$7:$AF$18,0)))</x:f>
      </x:c>
      <x:c r="H33" s="11" t="str">
        <x:f>IF(OR($C33="",COUNTIFS('Targets'!$AF$7:$AF$18,$C33)=0),"",IF(INDEX('Targets'!$Q$7:$Q$18,MATCH($C33,'Targets'!$AF$7:$AF$18,0))="","",INDEX('Targets'!$Q$7:$Q$18,MATCH($C33,'Targets'!$AF$7:$AF$18,0))))</x:f>
      </x:c>
      <x:c r="I33" s="11" t="str">
        <x:f>IF(OR($C33="",COUNTIFS('Targets'!$AF$7:$AF$18,$C33)=0),"",IF(INDEX('Targets'!$R$7:$R$18,MATCH($C33,'Targets'!$AF$7:$AF$18,0))="","",INDEX('Targets'!$R$7:$R$18,MATCH($C33,'Targets'!$AF$7:$AF$18,0))))</x:f>
      </x:c>
      <x:c r="J33" s="2"/>
      <x:c r="K33" s="2"/>
      <x:c r="L33" s="2"/>
      <x:c r="M33" s="2"/>
      <x:c r="N33" s="2"/>
      <x:c r="O33" s="2"/>
      <x:c r="P33" s="2"/>
      <x:c r="Q33" s="2"/>
      <x:c r="R33" s="2"/>
      <x:c r="S33" s="2"/>
      <x:c r="T33" s="2"/>
      <x:c r="U33" s="2"/>
      <x:c r="V33" s="2"/>
      <x:c r="W33" s="2"/>
      <x:c r="X33" s="2"/>
      <x:c r="Y33" s="2"/>
      <x:c r="Z33" s="2"/>
      <x:c r="AA33" s="2"/>
      <x:c r="AB33" s="2"/>
      <x:c r="AC33" s="2"/>
      <x:c r="AD33" s="2"/>
      <x:c r="AE33" s="2"/>
      <x:c r="AF33" s="2"/>
      <x:c r="AG33" s="2"/>
      <x:c r="AH33" s="2"/>
    </x:row>
    <x:row r="34" ht="55" customHeight="1">
      <x:c r="A34" s="1"/>
      <x:c r="B34" s="1"/>
      <x:c r="C34" s="28" t="str">
        <x:f>IF(COUNT('Targets'!$AF$7:$AF$18)&gt;=5,5,"")</x:f>
      </x:c>
      <x:c r="D34" s="11" t="str">
        <x:f>IF(OR($C34="",COUNTIFS('Targets'!$AF$7:$AF$18,$C34)=0),"",IF(INDEX('Targets'!$C$7:$C$18,MATCH($C34,'Targets'!$AF$7:$AF$18,0))="","",INDEX('Targets'!$C$7:$C$18,MATCH($C34,'Targets'!$AF$7:$AF$18,0))))</x:f>
      </x:c>
      <x:c r="E34" s="11" t="str">
        <x:f>IF(OR($C34="",COUNTIFS('Targets'!$AF$7:$AF$18,$C34)=0),"",IF(INDEX('Targets'!$D$7:$D$18,MATCH($C34,'Targets'!$AF$7:$AF$18,0))="","",INDEX('Targets'!$D$7:$D$18,MATCH($C34,'Targets'!$AF$7:$AF$18,0))))</x:f>
      </x:c>
      <x:c r="F34" s="11" t="str">
        <x:f>IF(OR($C34="",COUNTIFS('Targets'!$AF$7:$AF$18,$C34)=0),"",IF(INDEX('Targets'!$F$7:$F$18,MATCH($C34,'Targets'!$AF$7:$AF$18,0))="","",INDEX('Targets'!$F$7:$F$18,MATCH($C34,'Targets'!$AF$7:$AF$18,0))))</x:f>
      </x:c>
      <x:c r="G34" s="25" t="str">
        <x:f>IF($C34="","",INDEX('Targets'!$G$7:$G$18,MATCH($C34,'Targets'!$AF$7:$AF$18,0)))</x:f>
      </x:c>
      <x:c r="H34" s="11" t="str">
        <x:f>IF(OR($C34="",COUNTIFS('Targets'!$AF$7:$AF$18,$C34)=0),"",IF(INDEX('Targets'!$Q$7:$Q$18,MATCH($C34,'Targets'!$AF$7:$AF$18,0))="","",INDEX('Targets'!$Q$7:$Q$18,MATCH($C34,'Targets'!$AF$7:$AF$18,0))))</x:f>
      </x:c>
      <x:c r="I34" s="11" t="str">
        <x:f>IF(OR($C34="",COUNTIFS('Targets'!$AF$7:$AF$18,$C34)=0),"",IF(INDEX('Targets'!$R$7:$R$18,MATCH($C34,'Targets'!$AF$7:$AF$18,0))="","",INDEX('Targets'!$R$7:$R$18,MATCH($C34,'Targets'!$AF$7:$AF$18,0))))</x:f>
      </x:c>
      <x:c r="J34" s="2"/>
      <x:c r="K34" s="2"/>
      <x:c r="L34" s="2"/>
      <x:c r="M34" s="2"/>
      <x:c r="N34" s="2"/>
      <x:c r="O34" s="2"/>
      <x:c r="P34" s="2"/>
      <x:c r="Q34" s="2"/>
      <x:c r="R34" s="2"/>
      <x:c r="S34" s="2"/>
      <x:c r="T34" s="2"/>
      <x:c r="U34" s="2"/>
      <x:c r="V34" s="2"/>
      <x:c r="W34" s="2"/>
      <x:c r="X34" s="2"/>
      <x:c r="Y34" s="2"/>
      <x:c r="Z34" s="2"/>
      <x:c r="AA34" s="2"/>
      <x:c r="AB34" s="2"/>
      <x:c r="AC34" s="2"/>
      <x:c r="AD34" s="2"/>
      <x:c r="AE34" s="2"/>
      <x:c r="AF34" s="2"/>
      <x:c r="AG34" s="2"/>
      <x:c r="AH34" s="2"/>
    </x:row>
    <x:row r="35" ht="55" customHeight="1">
      <x:c r="A35" s="1"/>
      <x:c r="B35" s="1"/>
      <x:c r="C35" s="28" t="str">
        <x:f>IF(COUNT('Targets'!$AF$7:$AF$18)&gt;=6,6,"")</x:f>
      </x:c>
      <x:c r="D35" s="11" t="str">
        <x:f>IF(OR($C35="",COUNTIFS('Targets'!$AF$7:$AF$18,$C35)=0),"",IF(INDEX('Targets'!$C$7:$C$18,MATCH($C35,'Targets'!$AF$7:$AF$18,0))="","",INDEX('Targets'!$C$7:$C$18,MATCH($C35,'Targets'!$AF$7:$AF$18,0))))</x:f>
      </x:c>
      <x:c r="E35" s="11" t="str">
        <x:f>IF(OR($C35="",COUNTIFS('Targets'!$AF$7:$AF$18,$C35)=0),"",IF(INDEX('Targets'!$D$7:$D$18,MATCH($C35,'Targets'!$AF$7:$AF$18,0))="","",INDEX('Targets'!$D$7:$D$18,MATCH($C35,'Targets'!$AF$7:$AF$18,0))))</x:f>
      </x:c>
      <x:c r="F35" s="11" t="str">
        <x:f>IF(OR($C35="",COUNTIFS('Targets'!$AF$7:$AF$18,$C35)=0),"",IF(INDEX('Targets'!$F$7:$F$18,MATCH($C35,'Targets'!$AF$7:$AF$18,0))="","",INDEX('Targets'!$F$7:$F$18,MATCH($C35,'Targets'!$AF$7:$AF$18,0))))</x:f>
      </x:c>
      <x:c r="G35" s="25" t="str">
        <x:f>IF($C35="","",INDEX('Targets'!$G$7:$G$18,MATCH($C35,'Targets'!$AF$7:$AF$18,0)))</x:f>
      </x:c>
      <x:c r="H35" s="11" t="str">
        <x:f>IF(OR($C35="",COUNTIFS('Targets'!$AF$7:$AF$18,$C35)=0),"",IF(INDEX('Targets'!$Q$7:$Q$18,MATCH($C35,'Targets'!$AF$7:$AF$18,0))="","",INDEX('Targets'!$Q$7:$Q$18,MATCH($C35,'Targets'!$AF$7:$AF$18,0))))</x:f>
      </x:c>
      <x:c r="I35" s="11" t="str">
        <x:f>IF(OR($C35="",COUNTIFS('Targets'!$AF$7:$AF$18,$C35)=0),"",IF(INDEX('Targets'!$R$7:$R$18,MATCH($C35,'Targets'!$AF$7:$AF$18,0))="","",INDEX('Targets'!$R$7:$R$18,MATCH($C35,'Targets'!$AF$7:$AF$18,0))))</x:f>
      </x:c>
      <x:c r="J35" s="2"/>
      <x:c r="K35" s="2"/>
      <x:c r="L35" s="2"/>
      <x:c r="M35" s="2"/>
      <x:c r="N35" s="2"/>
      <x:c r="O35" s="2"/>
      <x:c r="P35" s="2"/>
      <x:c r="Q35" s="2"/>
      <x:c r="R35" s="2"/>
      <x:c r="S35" s="2"/>
      <x:c r="T35" s="2"/>
      <x:c r="U35" s="2"/>
      <x:c r="V35" s="2"/>
      <x:c r="W35" s="2"/>
      <x:c r="X35" s="2"/>
      <x:c r="Y35" s="2"/>
      <x:c r="Z35" s="2"/>
      <x:c r="AA35" s="2"/>
      <x:c r="AB35" s="2"/>
      <x:c r="AC35" s="2"/>
      <x:c r="AD35" s="2"/>
      <x:c r="AE35" s="2"/>
      <x:c r="AF35" s="2"/>
      <x:c r="AG35" s="2"/>
      <x:c r="AH35" s="2"/>
    </x:row>
    <x:row r="36" ht="55" customHeight="1">
      <x:c r="A36" s="1"/>
      <x:c r="B36" s="1"/>
      <x:c r="C36" s="28" t="str">
        <x:f>IF(COUNT('Targets'!$AF$7:$AF$18)&gt;=7,7,"")</x:f>
      </x:c>
      <x:c r="D36" s="11" t="str">
        <x:f>IF(OR($C36="",COUNTIFS('Targets'!$AF$7:$AF$18,$C36)=0),"",IF(INDEX('Targets'!$C$7:$C$18,MATCH($C36,'Targets'!$AF$7:$AF$18,0))="","",INDEX('Targets'!$C$7:$C$18,MATCH($C36,'Targets'!$AF$7:$AF$18,0))))</x:f>
      </x:c>
      <x:c r="E36" s="11" t="str">
        <x:f>IF(OR($C36="",COUNTIFS('Targets'!$AF$7:$AF$18,$C36)=0),"",IF(INDEX('Targets'!$D$7:$D$18,MATCH($C36,'Targets'!$AF$7:$AF$18,0))="","",INDEX('Targets'!$D$7:$D$18,MATCH($C36,'Targets'!$AF$7:$AF$18,0))))</x:f>
      </x:c>
      <x:c r="F36" s="11" t="str">
        <x:f>IF(OR($C36="",COUNTIFS('Targets'!$AF$7:$AF$18,$C36)=0),"",IF(INDEX('Targets'!$F$7:$F$18,MATCH($C36,'Targets'!$AF$7:$AF$18,0))="","",INDEX('Targets'!$F$7:$F$18,MATCH($C36,'Targets'!$AF$7:$AF$18,0))))</x:f>
      </x:c>
      <x:c r="G36" s="25" t="str">
        <x:f>IF($C36="","",INDEX('Targets'!$G$7:$G$18,MATCH($C36,'Targets'!$AF$7:$AF$18,0)))</x:f>
      </x:c>
      <x:c r="H36" s="11" t="str">
        <x:f>IF(OR($C36="",COUNTIFS('Targets'!$AF$7:$AF$18,$C36)=0),"",IF(INDEX('Targets'!$Q$7:$Q$18,MATCH($C36,'Targets'!$AF$7:$AF$18,0))="","",INDEX('Targets'!$Q$7:$Q$18,MATCH($C36,'Targets'!$AF$7:$AF$18,0))))</x:f>
      </x:c>
      <x:c r="I36" s="11" t="str">
        <x:f>IF(OR($C36="",COUNTIFS('Targets'!$AF$7:$AF$18,$C36)=0),"",IF(INDEX('Targets'!$R$7:$R$18,MATCH($C36,'Targets'!$AF$7:$AF$18,0))="","",INDEX('Targets'!$R$7:$R$18,MATCH($C36,'Targets'!$AF$7:$AF$18,0))))</x:f>
      </x:c>
      <x:c r="J36" s="2"/>
      <x:c r="K36" s="2"/>
      <x:c r="L36" s="2"/>
      <x:c r="M36" s="2"/>
      <x:c r="N36" s="2"/>
      <x:c r="O36" s="2"/>
      <x:c r="P36" s="2"/>
      <x:c r="Q36" s="2"/>
      <x:c r="R36" s="2"/>
      <x:c r="S36" s="2"/>
      <x:c r="T36" s="2"/>
      <x:c r="U36" s="2"/>
      <x:c r="V36" s="2"/>
      <x:c r="W36" s="2"/>
      <x:c r="X36" s="2"/>
      <x:c r="Y36" s="2"/>
      <x:c r="Z36" s="2"/>
      <x:c r="AA36" s="2"/>
      <x:c r="AB36" s="2"/>
      <x:c r="AC36" s="2"/>
      <x:c r="AD36" s="2"/>
      <x:c r="AE36" s="2"/>
      <x:c r="AF36" s="2"/>
      <x:c r="AG36" s="2"/>
      <x:c r="AH36" s="2"/>
    </x:row>
    <x:row r="37" ht="55" customHeight="1">
      <x:c r="A37" s="1"/>
      <x:c r="B37" s="1"/>
      <x:c r="C37" s="28" t="str">
        <x:f>IF(COUNT('Targets'!$AF$7:$AF$18)&gt;=8,8,"")</x:f>
      </x:c>
      <x:c r="D37" s="11" t="str">
        <x:f>IF(OR($C37="",COUNTIFS('Targets'!$AF$7:$AF$18,$C37)=0),"",IF(INDEX('Targets'!$C$7:$C$18,MATCH($C37,'Targets'!$AF$7:$AF$18,0))="","",INDEX('Targets'!$C$7:$C$18,MATCH($C37,'Targets'!$AF$7:$AF$18,0))))</x:f>
      </x:c>
      <x:c r="E37" s="11" t="str">
        <x:f>IF(OR($C37="",COUNTIFS('Targets'!$AF$7:$AF$18,$C37)=0),"",IF(INDEX('Targets'!$D$7:$D$18,MATCH($C37,'Targets'!$AF$7:$AF$18,0))="","",INDEX('Targets'!$D$7:$D$18,MATCH($C37,'Targets'!$AF$7:$AF$18,0))))</x:f>
      </x:c>
      <x:c r="F37" s="11" t="str">
        <x:f>IF(OR($C37="",COUNTIFS('Targets'!$AF$7:$AF$18,$C37)=0),"",IF(INDEX('Targets'!$F$7:$F$18,MATCH($C37,'Targets'!$AF$7:$AF$18,0))="","",INDEX('Targets'!$F$7:$F$18,MATCH($C37,'Targets'!$AF$7:$AF$18,0))))</x:f>
      </x:c>
      <x:c r="G37" s="25" t="str">
        <x:f>IF($C37="","",INDEX('Targets'!$G$7:$G$18,MATCH($C37,'Targets'!$AF$7:$AF$18,0)))</x:f>
      </x:c>
      <x:c r="H37" s="11" t="str">
        <x:f>IF(OR($C37="",COUNTIFS('Targets'!$AF$7:$AF$18,$C37)=0),"",IF(INDEX('Targets'!$Q$7:$Q$18,MATCH($C37,'Targets'!$AF$7:$AF$18,0))="","",INDEX('Targets'!$Q$7:$Q$18,MATCH($C37,'Targets'!$AF$7:$AF$18,0))))</x:f>
      </x:c>
      <x:c r="I37" s="11" t="str">
        <x:f>IF(OR($C37="",COUNTIFS('Targets'!$AF$7:$AF$18,$C37)=0),"",IF(INDEX('Targets'!$R$7:$R$18,MATCH($C37,'Targets'!$AF$7:$AF$18,0))="","",INDEX('Targets'!$R$7:$R$18,MATCH($C37,'Targets'!$AF$7:$AF$18,0))))</x:f>
      </x:c>
      <x:c r="J37" s="2"/>
      <x:c r="K37" s="2"/>
      <x:c r="L37" s="2"/>
      <x:c r="M37" s="2"/>
      <x:c r="N37" s="2"/>
      <x:c r="O37" s="2"/>
      <x:c r="P37" s="2"/>
      <x:c r="Q37" s="2"/>
      <x:c r="R37" s="2"/>
      <x:c r="S37" s="2"/>
      <x:c r="T37" s="2"/>
      <x:c r="U37" s="2"/>
      <x:c r="V37" s="2"/>
      <x:c r="W37" s="2"/>
      <x:c r="X37" s="2"/>
      <x:c r="Y37" s="2"/>
      <x:c r="Z37" s="2"/>
      <x:c r="AA37" s="2"/>
      <x:c r="AB37" s="2"/>
      <x:c r="AC37" s="2"/>
      <x:c r="AD37" s="2"/>
      <x:c r="AE37" s="2"/>
      <x:c r="AF37" s="2"/>
      <x:c r="AG37" s="2"/>
      <x:c r="AH37" s="2"/>
    </x:row>
    <x:row r="38" ht="55" customHeight="1">
      <x:c r="A38" s="1"/>
      <x:c r="B38" s="1"/>
      <x:c r="C38" s="28" t="str">
        <x:f>IF(COUNT('Targets'!$AF$7:$AF$18)&gt;=9,9,"")</x:f>
      </x:c>
      <x:c r="D38" s="11" t="str">
        <x:f>IF(OR($C38="",COUNTIFS('Targets'!$AF$7:$AF$18,$C38)=0),"",IF(INDEX('Targets'!$C$7:$C$18,MATCH($C38,'Targets'!$AF$7:$AF$18,0))="","",INDEX('Targets'!$C$7:$C$18,MATCH($C38,'Targets'!$AF$7:$AF$18,0))))</x:f>
      </x:c>
      <x:c r="E38" s="11" t="str">
        <x:f>IF(OR($C38="",COUNTIFS('Targets'!$AF$7:$AF$18,$C38)=0),"",IF(INDEX('Targets'!$D$7:$D$18,MATCH($C38,'Targets'!$AF$7:$AF$18,0))="","",INDEX('Targets'!$D$7:$D$18,MATCH($C38,'Targets'!$AF$7:$AF$18,0))))</x:f>
      </x:c>
      <x:c r="F38" s="11" t="str">
        <x:f>IF(OR($C38="",COUNTIFS('Targets'!$AF$7:$AF$18,$C38)=0),"",IF(INDEX('Targets'!$F$7:$F$18,MATCH($C38,'Targets'!$AF$7:$AF$18,0))="","",INDEX('Targets'!$F$7:$F$18,MATCH($C38,'Targets'!$AF$7:$AF$18,0))))</x:f>
      </x:c>
      <x:c r="G38" s="25" t="str">
        <x:f>IF($C38="","",INDEX('Targets'!$G$7:$G$18,MATCH($C38,'Targets'!$AF$7:$AF$18,0)))</x:f>
      </x:c>
      <x:c r="H38" s="11" t="str">
        <x:f>IF(OR($C38="",COUNTIFS('Targets'!$AF$7:$AF$18,$C38)=0),"",IF(INDEX('Targets'!$Q$7:$Q$18,MATCH($C38,'Targets'!$AF$7:$AF$18,0))="","",INDEX('Targets'!$Q$7:$Q$18,MATCH($C38,'Targets'!$AF$7:$AF$18,0))))</x:f>
      </x:c>
      <x:c r="I38" s="11" t="str">
        <x:f>IF(OR($C38="",COUNTIFS('Targets'!$AF$7:$AF$18,$C38)=0),"",IF(INDEX('Targets'!$R$7:$R$18,MATCH($C38,'Targets'!$AF$7:$AF$18,0))="","",INDEX('Targets'!$R$7:$R$18,MATCH($C38,'Targets'!$AF$7:$AF$18,0))))</x:f>
      </x:c>
      <x:c r="J38" s="2"/>
      <x:c r="K38" s="2"/>
      <x:c r="L38" s="2"/>
      <x:c r="M38" s="2"/>
      <x:c r="N38" s="2"/>
      <x:c r="O38" s="2"/>
      <x:c r="P38" s="2"/>
      <x:c r="Q38" s="2"/>
      <x:c r="R38" s="2"/>
      <x:c r="S38" s="2"/>
      <x:c r="T38" s="2"/>
      <x:c r="U38" s="2"/>
      <x:c r="V38" s="2"/>
      <x:c r="W38" s="2"/>
      <x:c r="X38" s="2"/>
      <x:c r="Y38" s="2"/>
      <x:c r="Z38" s="2"/>
      <x:c r="AA38" s="2"/>
      <x:c r="AB38" s="2"/>
      <x:c r="AC38" s="2"/>
      <x:c r="AD38" s="2"/>
      <x:c r="AE38" s="2"/>
      <x:c r="AF38" s="2"/>
      <x:c r="AG38" s="2"/>
      <x:c r="AH38" s="2"/>
    </x:row>
    <x:row r="39" ht="55" customHeight="1">
      <x:c r="A39" s="1"/>
      <x:c r="B39" s="1"/>
      <x:c r="C39" s="28" t="str">
        <x:f>IF(COUNT('Targets'!$AF$7:$AF$18)&gt;=10,10,"")</x:f>
      </x:c>
      <x:c r="D39" s="11" t="str">
        <x:f>IF(OR($C39="",COUNTIFS('Targets'!$AF$7:$AF$18,$C39)=0),"",IF(INDEX('Targets'!$C$7:$C$18,MATCH($C39,'Targets'!$AF$7:$AF$18,0))="","",INDEX('Targets'!$C$7:$C$18,MATCH($C39,'Targets'!$AF$7:$AF$18,0))))</x:f>
      </x:c>
      <x:c r="E39" s="11" t="str">
        <x:f>IF(OR($C39="",COUNTIFS('Targets'!$AF$7:$AF$18,$C39)=0),"",IF(INDEX('Targets'!$D$7:$D$18,MATCH($C39,'Targets'!$AF$7:$AF$18,0))="","",INDEX('Targets'!$D$7:$D$18,MATCH($C39,'Targets'!$AF$7:$AF$18,0))))</x:f>
      </x:c>
      <x:c r="F39" s="11" t="str">
        <x:f>IF(OR($C39="",COUNTIFS('Targets'!$AF$7:$AF$18,$C39)=0),"",IF(INDEX('Targets'!$F$7:$F$18,MATCH($C39,'Targets'!$AF$7:$AF$18,0))="","",INDEX('Targets'!$F$7:$F$18,MATCH($C39,'Targets'!$AF$7:$AF$18,0))))</x:f>
      </x:c>
      <x:c r="G39" s="25" t="str">
        <x:f>IF($C39="","",INDEX('Targets'!$G$7:$G$18,MATCH($C39,'Targets'!$AF$7:$AF$18,0)))</x:f>
      </x:c>
      <x:c r="H39" s="11" t="str">
        <x:f>IF(OR($C39="",COUNTIFS('Targets'!$AF$7:$AF$18,$C39)=0),"",IF(INDEX('Targets'!$Q$7:$Q$18,MATCH($C39,'Targets'!$AF$7:$AF$18,0))="","",INDEX('Targets'!$Q$7:$Q$18,MATCH($C39,'Targets'!$AF$7:$AF$18,0))))</x:f>
      </x:c>
      <x:c r="I39" s="11" t="str">
        <x:f>IF(OR($C39="",COUNTIFS('Targets'!$AF$7:$AF$18,$C39)=0),"",IF(INDEX('Targets'!$R$7:$R$18,MATCH($C39,'Targets'!$AF$7:$AF$18,0))="","",INDEX('Targets'!$R$7:$R$18,MATCH($C39,'Targets'!$AF$7:$AF$18,0))))</x:f>
      </x:c>
      <x:c r="J39" s="2"/>
      <x:c r="K39" s="2"/>
      <x:c r="L39" s="2"/>
      <x:c r="M39" s="2"/>
      <x:c r="N39" s="2"/>
      <x:c r="O39" s="2"/>
      <x:c r="P39" s="2"/>
      <x:c r="Q39" s="2"/>
      <x:c r="R39" s="2"/>
      <x:c r="S39" s="2"/>
      <x:c r="T39" s="2"/>
      <x:c r="U39" s="2"/>
      <x:c r="V39" s="2"/>
      <x:c r="W39" s="2"/>
      <x:c r="X39" s="2"/>
      <x:c r="Y39" s="2"/>
      <x:c r="Z39" s="2"/>
      <x:c r="AA39" s="2"/>
      <x:c r="AB39" s="2"/>
      <x:c r="AC39" s="2"/>
      <x:c r="AD39" s="2"/>
      <x:c r="AE39" s="2"/>
      <x:c r="AF39" s="2"/>
      <x:c r="AG39" s="2"/>
      <x:c r="AH39" s="2"/>
    </x:row>
    <x:row r="40" ht="55" customHeight="1">
      <x:c r="A40" s="1"/>
      <x:c r="B40" s="1"/>
      <x:c r="C40" s="28" t="str">
        <x:f>IF(COUNT('Targets'!$AF$7:$AF$18)&gt;=11,11,"")</x:f>
      </x:c>
      <x:c r="D40" s="11" t="str">
        <x:f>IF(OR($C40="",COUNTIFS('Targets'!$AF$7:$AF$18,$C40)=0),"",IF(INDEX('Targets'!$C$7:$C$18,MATCH($C40,'Targets'!$AF$7:$AF$18,0))="","",INDEX('Targets'!$C$7:$C$18,MATCH($C40,'Targets'!$AF$7:$AF$18,0))))</x:f>
      </x:c>
      <x:c r="E40" s="11" t="str">
        <x:f>IF(OR($C40="",COUNTIFS('Targets'!$AF$7:$AF$18,$C40)=0),"",IF(INDEX('Targets'!$D$7:$D$18,MATCH($C40,'Targets'!$AF$7:$AF$18,0))="","",INDEX('Targets'!$D$7:$D$18,MATCH($C40,'Targets'!$AF$7:$AF$18,0))))</x:f>
      </x:c>
      <x:c r="F40" s="11" t="str">
        <x:f>IF(OR($C40="",COUNTIFS('Targets'!$AF$7:$AF$18,$C40)=0),"",IF(INDEX('Targets'!$F$7:$F$18,MATCH($C40,'Targets'!$AF$7:$AF$18,0))="","",INDEX('Targets'!$F$7:$F$18,MATCH($C40,'Targets'!$AF$7:$AF$18,0))))</x:f>
      </x:c>
      <x:c r="G40" s="25" t="str">
        <x:f>IF($C40="","",INDEX('Targets'!$G$7:$G$18,MATCH($C40,'Targets'!$AF$7:$AF$18,0)))</x:f>
      </x:c>
      <x:c r="H40" s="11" t="str">
        <x:f>IF(OR($C40="",COUNTIFS('Targets'!$AF$7:$AF$18,$C40)=0),"",IF(INDEX('Targets'!$Q$7:$Q$18,MATCH($C40,'Targets'!$AF$7:$AF$18,0))="","",INDEX('Targets'!$Q$7:$Q$18,MATCH($C40,'Targets'!$AF$7:$AF$18,0))))</x:f>
      </x:c>
      <x:c r="I40" s="11" t="str">
        <x:f>IF(OR($C40="",COUNTIFS('Targets'!$AF$7:$AF$18,$C40)=0),"",IF(INDEX('Targets'!$R$7:$R$18,MATCH($C40,'Targets'!$AF$7:$AF$18,0))="","",INDEX('Targets'!$R$7:$R$18,MATCH($C40,'Targets'!$AF$7:$AF$18,0))))</x:f>
      </x:c>
      <x:c r="J40" s="2"/>
      <x:c r="K40" s="2"/>
      <x:c r="L40" s="2"/>
      <x:c r="M40" s="2"/>
      <x:c r="N40" s="2"/>
      <x:c r="O40" s="2"/>
      <x:c r="P40" s="2"/>
      <x:c r="Q40" s="2"/>
      <x:c r="R40" s="2"/>
      <x:c r="S40" s="2"/>
      <x:c r="T40" s="2"/>
      <x:c r="U40" s="2"/>
      <x:c r="V40" s="2"/>
      <x:c r="W40" s="2"/>
      <x:c r="X40" s="2"/>
      <x:c r="Y40" s="2"/>
      <x:c r="Z40" s="2"/>
      <x:c r="AA40" s="2"/>
      <x:c r="AB40" s="2"/>
      <x:c r="AC40" s="2"/>
      <x:c r="AD40" s="2"/>
      <x:c r="AE40" s="2"/>
      <x:c r="AF40" s="2"/>
      <x:c r="AG40" s="2"/>
      <x:c r="AH40" s="2"/>
    </x:row>
    <x:row r="41" ht="55" customHeight="1">
      <x:c r="A41" s="1"/>
      <x:c r="B41" s="1"/>
      <x:c r="C41" s="28" t="str">
        <x:f>IF(COUNT('Targets'!$AF$7:$AF$18)&gt;=12,12,"")</x:f>
      </x:c>
      <x:c r="D41" s="11" t="str">
        <x:f>IF(OR($C41="",COUNTIFS('Targets'!$AF$7:$AF$18,$C41)=0),"",IF(INDEX('Targets'!$C$7:$C$18,MATCH($C41,'Targets'!$AF$7:$AF$18,0))="","",INDEX('Targets'!$C$7:$C$18,MATCH($C41,'Targets'!$AF$7:$AF$18,0))))</x:f>
      </x:c>
      <x:c r="E41" s="11" t="str">
        <x:f>IF(OR($C41="",COUNTIFS('Targets'!$AF$7:$AF$18,$C41)=0),"",IF(INDEX('Targets'!$D$7:$D$18,MATCH($C41,'Targets'!$AF$7:$AF$18,0))="","",INDEX('Targets'!$D$7:$D$18,MATCH($C41,'Targets'!$AF$7:$AF$18,0))))</x:f>
      </x:c>
      <x:c r="F41" s="11" t="str">
        <x:f>IF(OR($C41="",COUNTIFS('Targets'!$AF$7:$AF$18,$C41)=0),"",IF(INDEX('Targets'!$F$7:$F$18,MATCH($C41,'Targets'!$AF$7:$AF$18,0))="","",INDEX('Targets'!$F$7:$F$18,MATCH($C41,'Targets'!$AF$7:$AF$18,0))))</x:f>
      </x:c>
      <x:c r="G41" s="25" t="str">
        <x:f>IF($C41="","",INDEX('Targets'!$G$7:$G$18,MATCH($C41,'Targets'!$AF$7:$AF$18,0)))</x:f>
      </x:c>
      <x:c r="H41" s="11" t="str">
        <x:f>IF(OR($C41="",COUNTIFS('Targets'!$AF$7:$AF$18,$C41)=0),"",IF(INDEX('Targets'!$Q$7:$Q$18,MATCH($C41,'Targets'!$AF$7:$AF$18,0))="","",INDEX('Targets'!$Q$7:$Q$18,MATCH($C41,'Targets'!$AF$7:$AF$18,0))))</x:f>
      </x:c>
      <x:c r="I41" s="11" t="str">
        <x:f>IF(OR($C41="",COUNTIFS('Targets'!$AF$7:$AF$18,$C41)=0),"",IF(INDEX('Targets'!$R$7:$R$18,MATCH($C41,'Targets'!$AF$7:$AF$18,0))="","",INDEX('Targets'!$R$7:$R$18,MATCH($C41,'Targets'!$AF$7:$AF$18,0))))</x:f>
      </x:c>
      <x:c r="J41" s="2"/>
      <x:c r="K41" s="2"/>
      <x:c r="L41" s="2"/>
      <x:c r="M41" s="2"/>
      <x:c r="N41" s="2"/>
      <x:c r="O41" s="2"/>
      <x:c r="P41" s="2"/>
      <x:c r="Q41" s="2"/>
      <x:c r="R41" s="2"/>
      <x:c r="S41" s="2"/>
      <x:c r="T41" s="2"/>
      <x:c r="U41" s="2"/>
      <x:c r="V41" s="2"/>
      <x:c r="W41" s="2"/>
      <x:c r="X41" s="2"/>
      <x:c r="Y41" s="2"/>
      <x:c r="Z41" s="2"/>
      <x:c r="AA41" s="2"/>
      <x:c r="AB41" s="2"/>
      <x:c r="AC41" s="2"/>
      <x:c r="AD41" s="2"/>
      <x:c r="AE41" s="2"/>
      <x:c r="AF41" s="2"/>
      <x:c r="AG41" s="2"/>
      <x:c r="AH41" s="2"/>
    </x:row>
    <x:row r="42" ht="24" customHeight="1">
      <x:c r="A42" s="1"/>
      <x:c r="B42" s="1"/>
      <x:c r="C42" s="2"/>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c r="AE42" s="2"/>
      <x:c r="AF42" s="2"/>
      <x:c r="AG42" s="2"/>
      <x:c r="AH42" s="2"/>
    </x:row>
    <x:row r="43" ht="24" customHeight="1">
      <x:c r="A43" s="1"/>
      <x:c r="B43" s="1"/>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c r="AE43" s="2"/>
      <x:c r="AF43" s="2"/>
      <x:c r="AG43" s="2"/>
      <x:c r="AH43" s="2"/>
    </x:row>
    <x:row r="44" ht="24" customHeight="1">
      <x:c r="A44" s="1"/>
      <x:c r="B44" s="1"/>
      <x:c r="C44" s="4" t="str">
        <x:v>The fictional examples are assumptions, so the eligible shortlist is intentionally empty until supported evidence is entered.</x:v>
      </x:c>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c r="AE44" s="2"/>
      <x:c r="AF44" s="2"/>
      <x:c r="AG44" s="2"/>
      <x:c r="AH44" s="2"/>
    </x:row>
    <x:row r="45" ht="24" customHeight="1">
      <x:c r="A45" s="1"/>
      <x:c r="B45" s="1"/>
      <x:c r="C45" s="4" t="str">
        <x:v>Conditional consent review stays outside the eligible shortlist until seller control is confirmed.</x:v>
      </x:c>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c r="AE45" s="2"/>
      <x:c r="AF45" s="2"/>
      <x:c r="AG45" s="2"/>
      <x:c r="AH45" s="2"/>
    </x:row>
    <x:row r="46" ht="24" customHeight="1">
      <x:c r="A46" s="1"/>
      <x:c r="B46" s="1"/>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c r="AC46" s="2"/>
      <x:c r="AD46" s="2"/>
      <x:c r="AE46" s="2"/>
      <x:c r="AF46" s="2"/>
      <x:c r="AG46" s="2"/>
      <x:c r="AH46" s="2"/>
    </x:row>
    <x:row r="47" ht="24" customHeight="1">
      <x:c r="A47" s="1"/>
      <x:c r="B47" s="1"/>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c r="AE47" s="2"/>
      <x:c r="AF47" s="2"/>
      <x:c r="AG47" s="2"/>
      <x:c r="AH47" s="2"/>
    </x:row>
    <x:row r="48" ht="24" customHeight="1">
      <x:c r="A48" s="1"/>
      <x:c r="B48" s="1"/>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c r="AE48" s="2"/>
      <x:c r="AF48" s="2"/>
      <x:c r="AG48" s="2"/>
      <x:c r="AH48" s="2"/>
    </x:row>
    <x:row r="49" ht="24" customHeight="1">
      <x:c r="A49" s="1"/>
      <x:c r="B49" s="1"/>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c r="AE49" s="2"/>
      <x:c r="AF49" s="2"/>
      <x:c r="AG49" s="2"/>
      <x:c r="AH49" s="2"/>
    </x:row>
    <x:row r="50" ht="24" customHeight="1">
      <x:c r="A50" s="1"/>
      <x:c r="B50" s="1"/>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c r="AE50" s="2"/>
      <x:c r="AF50" s="2"/>
      <x:c r="AG50" s="2"/>
      <x:c r="AH50" s="2"/>
    </x:row>
    <x:row r="51" ht="24" customHeight="1">
      <x:c r="A51" s="1"/>
      <x:c r="B51" s="1"/>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c r="AE51" s="2"/>
      <x:c r="AF51" s="2"/>
      <x:c r="AG51" s="2"/>
      <x:c r="AH51" s="2"/>
    </x:row>
    <x:row r="52" ht="24" customHeight="1">
      <x:c r="A52" s="1"/>
      <x:c r="B52" s="1"/>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c r="AE52" s="2"/>
      <x:c r="AF52" s="2"/>
      <x:c r="AG52" s="2"/>
      <x:c r="AH52" s="2"/>
    </x:row>
    <x:row r="53" ht="24" customHeight="1">
      <x:c r="A53" s="1"/>
      <x:c r="B53" s="1"/>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c r="AE53" s="2"/>
      <x:c r="AF53" s="2"/>
      <x:c r="AG53" s="2"/>
      <x:c r="AH53" s="2"/>
    </x:row>
    <x:row r="54" ht="24" customHeight="1">
      <x:c r="A54" s="1"/>
      <x:c r="B54" s="1"/>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c r="AE54" s="2"/>
      <x:c r="AF54" s="2"/>
      <x:c r="AG54" s="2"/>
      <x:c r="AH54" s="2"/>
    </x:row>
    <x:row r="55" ht="24" customHeight="1">
      <x:c r="A55" s="1"/>
      <x:c r="B55" s="1"/>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c r="AE55" s="2"/>
      <x:c r="AF55" s="2"/>
      <x:c r="AG55" s="2"/>
      <x:c r="AH55" s="2"/>
    </x:row>
    <x:row r="56" ht="24" customHeight="1">
      <x:c r="A56" s="1"/>
      <x:c r="B56" s="1"/>
      <x:c r="C56" s="2"/>
      <x:c r="D56" s="2"/>
      <x:c r="E56" s="2"/>
      <x:c r="F56" s="2"/>
      <x:c r="G56" s="2"/>
      <x:c r="H56" s="2"/>
      <x:c r="I56" s="2"/>
      <x:c r="J56" s="2"/>
      <x:c r="K56" s="2"/>
      <x:c r="L56" s="2"/>
      <x:c r="M56" s="2"/>
      <x:c r="N56" s="2"/>
      <x:c r="O56" s="2"/>
      <x:c r="P56" s="2"/>
      <x:c r="Q56" s="2"/>
      <x:c r="R56" s="2"/>
      <x:c r="S56" s="2"/>
      <x:c r="T56" s="2"/>
      <x:c r="U56" s="2"/>
      <x:c r="V56" s="2"/>
      <x:c r="W56" s="2"/>
      <x:c r="X56" s="2"/>
      <x:c r="Y56" s="2"/>
      <x:c r="Z56" s="2"/>
      <x:c r="AA56" s="2"/>
      <x:c r="AB56" s="2"/>
      <x:c r="AC56" s="2"/>
      <x:c r="AD56" s="2"/>
      <x:c r="AE56" s="2"/>
      <x:c r="AF56" s="2"/>
      <x:c r="AG56" s="2"/>
      <x:c r="AH56" s="2"/>
    </x:row>
    <x:row r="57" ht="24" customHeight="1">
      <x:c r="A57" s="1"/>
      <x:c r="B57" s="1"/>
      <x:c r="C57" s="2"/>
      <x:c r="D57" s="2"/>
      <x:c r="E57" s="2"/>
      <x:c r="F57" s="2"/>
      <x:c r="G57" s="2"/>
      <x:c r="H57" s="2"/>
      <x:c r="I57" s="2"/>
      <x:c r="J57" s="2"/>
      <x:c r="K57" s="2"/>
      <x:c r="L57" s="2"/>
      <x:c r="M57" s="2"/>
      <x:c r="N57" s="2"/>
      <x:c r="O57" s="2"/>
      <x:c r="P57" s="2"/>
      <x:c r="Q57" s="2"/>
      <x:c r="R57" s="2"/>
      <x:c r="S57" s="2"/>
      <x:c r="T57" s="2"/>
      <x:c r="U57" s="2"/>
      <x:c r="V57" s="2"/>
      <x:c r="W57" s="2"/>
      <x:c r="X57" s="2"/>
      <x:c r="Y57" s="2"/>
      <x:c r="Z57" s="2"/>
      <x:c r="AA57" s="2"/>
      <x:c r="AB57" s="2"/>
      <x:c r="AC57" s="2"/>
      <x:c r="AD57" s="2"/>
      <x:c r="AE57" s="2"/>
      <x:c r="AF57" s="2"/>
      <x:c r="AG57" s="2"/>
      <x:c r="AH57" s="2"/>
    </x:row>
    <x:row r="58" ht="24" customHeight="1">
      <x:c r="A58" s="1"/>
      <x:c r="B58" s="1"/>
      <x:c r="C58" s="2"/>
      <x:c r="D58" s="2"/>
      <x:c r="E58" s="2"/>
      <x:c r="F58" s="2"/>
      <x:c r="G58" s="2"/>
      <x:c r="H58" s="2"/>
      <x:c r="I58" s="2"/>
      <x:c r="J58" s="2"/>
      <x:c r="K58" s="2"/>
      <x:c r="L58" s="2"/>
      <x:c r="M58" s="2"/>
      <x:c r="N58" s="2"/>
      <x:c r="O58" s="2"/>
      <x:c r="P58" s="2"/>
      <x:c r="Q58" s="2"/>
      <x:c r="R58" s="2"/>
      <x:c r="S58" s="2"/>
      <x:c r="T58" s="2"/>
      <x:c r="U58" s="2"/>
      <x:c r="V58" s="2"/>
      <x:c r="W58" s="2"/>
      <x:c r="X58" s="2"/>
      <x:c r="Y58" s="2"/>
      <x:c r="Z58" s="2"/>
      <x:c r="AA58" s="2"/>
      <x:c r="AB58" s="2"/>
      <x:c r="AC58" s="2"/>
      <x:c r="AD58" s="2"/>
      <x:c r="AE58" s="2"/>
      <x:c r="AF58" s="2"/>
      <x:c r="AG58" s="2"/>
      <x:c r="AH58" s="2"/>
    </x:row>
    <x:row r="59" ht="24" customHeight="1">
      <x:c r="A59" s="1"/>
      <x:c r="B59" s="1"/>
      <x:c r="C59" s="2"/>
      <x:c r="D59" s="2"/>
      <x:c r="E59" s="2"/>
      <x:c r="F59" s="2"/>
      <x:c r="G59" s="2"/>
      <x:c r="H59" s="2"/>
      <x:c r="I59" s="2"/>
      <x:c r="J59" s="2"/>
      <x:c r="K59" s="2"/>
      <x:c r="L59" s="2"/>
      <x:c r="M59" s="2"/>
      <x:c r="N59" s="2"/>
      <x:c r="O59" s="2"/>
      <x:c r="P59" s="2"/>
      <x:c r="Q59" s="2"/>
      <x:c r="R59" s="2"/>
      <x:c r="S59" s="2"/>
      <x:c r="T59" s="2"/>
      <x:c r="U59" s="2"/>
      <x:c r="V59" s="2"/>
      <x:c r="W59" s="2"/>
      <x:c r="X59" s="2"/>
      <x:c r="Y59" s="2"/>
      <x:c r="Z59" s="2"/>
      <x:c r="AA59" s="2"/>
      <x:c r="AB59" s="2"/>
      <x:c r="AC59" s="2"/>
      <x:c r="AD59" s="2"/>
      <x:c r="AE59" s="2"/>
      <x:c r="AF59" s="2"/>
      <x:c r="AG59" s="2"/>
      <x:c r="AH59" s="2"/>
    </x:row>
    <x:row r="60" ht="24" customHeight="1">
      <x:c r="A60" s="1"/>
      <x:c r="B60" s="1"/>
      <x:c r="C60" s="2"/>
      <x:c r="D60" s="2"/>
      <x:c r="E60" s="2"/>
      <x:c r="F60" s="2"/>
      <x:c r="G60" s="2"/>
      <x:c r="H60" s="2"/>
      <x:c r="I60" s="2"/>
      <x:c r="J60" s="2"/>
      <x:c r="K60" s="2"/>
      <x:c r="L60" s="2"/>
      <x:c r="M60" s="2"/>
      <x:c r="N60" s="2"/>
      <x:c r="O60" s="2"/>
      <x:c r="P60" s="2"/>
      <x:c r="Q60" s="2"/>
      <x:c r="R60" s="2"/>
      <x:c r="S60" s="2"/>
      <x:c r="T60" s="2"/>
      <x:c r="U60" s="2"/>
      <x:c r="V60" s="2"/>
      <x:c r="W60" s="2"/>
      <x:c r="X60" s="2"/>
      <x:c r="Y60" s="2"/>
      <x:c r="Z60" s="2"/>
      <x:c r="AA60" s="2"/>
      <x:c r="AB60" s="2"/>
      <x:c r="AC60" s="2"/>
      <x:c r="AD60" s="2"/>
      <x:c r="AE60" s="2"/>
      <x:c r="AF60" s="2"/>
      <x:c r="AG60" s="2"/>
      <x:c r="AH60" s="2"/>
    </x:row>
    <x:row r="61" ht="24" customHeight="1">
      <x:c r="A61" s="1"/>
      <x:c r="B61" s="1"/>
      <x:c r="C61" s="2"/>
      <x:c r="D61" s="2"/>
      <x:c r="E61" s="2"/>
      <x:c r="F61" s="2"/>
      <x:c r="G61" s="2"/>
      <x:c r="H61" s="2"/>
      <x:c r="I61" s="2"/>
      <x:c r="J61" s="2"/>
      <x:c r="K61" s="2"/>
      <x:c r="L61" s="2"/>
      <x:c r="M61" s="2"/>
      <x:c r="N61" s="2"/>
      <x:c r="O61" s="2"/>
      <x:c r="P61" s="2"/>
      <x:c r="Q61" s="2"/>
      <x:c r="R61" s="2"/>
      <x:c r="S61" s="2"/>
      <x:c r="T61" s="2"/>
      <x:c r="U61" s="2"/>
      <x:c r="V61" s="2"/>
      <x:c r="W61" s="2"/>
      <x:c r="X61" s="2"/>
      <x:c r="Y61" s="2"/>
      <x:c r="Z61" s="2"/>
      <x:c r="AA61" s="2"/>
      <x:c r="AB61" s="2"/>
      <x:c r="AC61" s="2"/>
      <x:c r="AD61" s="2"/>
      <x:c r="AE61" s="2"/>
      <x:c r="AF61" s="2"/>
      <x:c r="AG61" s="2"/>
      <x:c r="AH61" s="2"/>
    </x:row>
    <x:row r="62" ht="24" customHeight="1">
      <x:c r="A62" s="1"/>
      <x:c r="B62" s="1"/>
      <x:c r="C62" s="2"/>
      <x:c r="D62" s="2"/>
      <x:c r="E62" s="2"/>
      <x:c r="F62" s="2"/>
      <x:c r="G62" s="2"/>
      <x:c r="H62" s="2"/>
      <x:c r="I62" s="2"/>
      <x:c r="J62" s="2"/>
      <x:c r="K62" s="2"/>
      <x:c r="L62" s="2"/>
      <x:c r="M62" s="2"/>
      <x:c r="N62" s="2"/>
      <x:c r="O62" s="2"/>
      <x:c r="P62" s="2"/>
      <x:c r="Q62" s="2"/>
      <x:c r="R62" s="2"/>
      <x:c r="S62" s="2"/>
      <x:c r="T62" s="2"/>
      <x:c r="U62" s="2"/>
      <x:c r="V62" s="2"/>
      <x:c r="W62" s="2"/>
      <x:c r="X62" s="2"/>
      <x:c r="Y62" s="2"/>
      <x:c r="Z62" s="2"/>
      <x:c r="AA62" s="2"/>
      <x:c r="AB62" s="2"/>
      <x:c r="AC62" s="2"/>
      <x:c r="AD62" s="2"/>
      <x:c r="AE62" s="2"/>
      <x:c r="AF62" s="2"/>
      <x:c r="AG62" s="2"/>
      <x:c r="AH62" s="2"/>
    </x:row>
    <x:row r="63" ht="24" customHeight="1">
      <x:c r="A63" s="1"/>
      <x:c r="B63" s="1"/>
      <x:c r="C63" s="2"/>
      <x:c r="D63" s="2"/>
      <x:c r="E63" s="2"/>
      <x:c r="F63" s="2"/>
      <x:c r="G63" s="2"/>
      <x:c r="H63" s="2"/>
      <x:c r="I63" s="2"/>
      <x:c r="J63" s="2"/>
      <x:c r="K63" s="2"/>
      <x:c r="L63" s="2"/>
      <x:c r="M63" s="2"/>
      <x:c r="N63" s="2"/>
      <x:c r="O63" s="2"/>
      <x:c r="P63" s="2"/>
      <x:c r="Q63" s="2"/>
      <x:c r="R63" s="2"/>
      <x:c r="S63" s="2"/>
      <x:c r="T63" s="2"/>
      <x:c r="U63" s="2"/>
      <x:c r="V63" s="2"/>
      <x:c r="W63" s="2"/>
      <x:c r="X63" s="2"/>
      <x:c r="Y63" s="2"/>
      <x:c r="Z63" s="2"/>
      <x:c r="AA63" s="2"/>
      <x:c r="AB63" s="2"/>
      <x:c r="AC63" s="2"/>
      <x:c r="AD63" s="2"/>
      <x:c r="AE63" s="2"/>
      <x:c r="AF63" s="2"/>
      <x:c r="AG63" s="2"/>
      <x:c r="AH63" s="2"/>
    </x:row>
    <x:row r="64" ht="24" customHeight="1">
      <x:c r="A64" s="1"/>
      <x:c r="B64" s="1"/>
      <x:c r="C64" s="2"/>
      <x:c r="D64" s="2"/>
      <x:c r="E64" s="2"/>
      <x:c r="F64" s="2"/>
      <x:c r="G64" s="2"/>
      <x:c r="H64" s="2"/>
      <x:c r="I64" s="2"/>
      <x:c r="J64" s="2"/>
      <x:c r="K64" s="2"/>
      <x:c r="L64" s="2"/>
      <x:c r="M64" s="2"/>
      <x:c r="N64" s="2"/>
      <x:c r="O64" s="2"/>
      <x:c r="P64" s="2"/>
      <x:c r="Q64" s="2"/>
      <x:c r="R64" s="2"/>
      <x:c r="S64" s="2"/>
      <x:c r="T64" s="2"/>
      <x:c r="U64" s="2"/>
      <x:c r="V64" s="2"/>
      <x:c r="W64" s="2"/>
      <x:c r="X64" s="2"/>
      <x:c r="Y64" s="2"/>
      <x:c r="Z64" s="2"/>
      <x:c r="AA64" s="2"/>
      <x:c r="AB64" s="2"/>
      <x:c r="AC64" s="2"/>
      <x:c r="AD64" s="2"/>
      <x:c r="AE64" s="2"/>
      <x:c r="AF64" s="2"/>
      <x:c r="AG64" s="2"/>
      <x:c r="AH64" s="2"/>
    </x:row>
    <x:row r="65" ht="24" customHeight="1">
      <x:c r="A65" s="1"/>
      <x:c r="B65" s="1"/>
      <x:c r="C65" s="2"/>
      <x:c r="D65" s="2"/>
      <x:c r="E65" s="2"/>
      <x:c r="F65" s="2"/>
      <x:c r="G65" s="2"/>
      <x:c r="H65" s="2"/>
      <x:c r="I65" s="2"/>
      <x:c r="J65" s="2"/>
      <x:c r="K65" s="2"/>
      <x:c r="L65" s="2"/>
      <x:c r="M65" s="2"/>
      <x:c r="N65" s="2"/>
      <x:c r="O65" s="2"/>
      <x:c r="P65" s="2"/>
      <x:c r="Q65" s="2"/>
      <x:c r="R65" s="2"/>
      <x:c r="S65" s="2"/>
      <x:c r="T65" s="2"/>
      <x:c r="U65" s="2"/>
      <x:c r="V65" s="2"/>
      <x:c r="W65" s="2"/>
      <x:c r="X65" s="2"/>
      <x:c r="Y65" s="2"/>
      <x:c r="Z65" s="2"/>
      <x:c r="AA65" s="2"/>
      <x:c r="AB65" s="2"/>
      <x:c r="AC65" s="2"/>
      <x:c r="AD65" s="2"/>
      <x:c r="AE65" s="2"/>
      <x:c r="AF65" s="2"/>
      <x:c r="AG65" s="2"/>
      <x:c r="AH65" s="2"/>
    </x:row>
    <x:row r="66" ht="24" customHeight="1">
      <x:c r="A66" s="1"/>
      <x:c r="B66" s="1"/>
      <x:c r="C66" s="2"/>
      <x:c r="D66" s="2"/>
      <x:c r="E66" s="2"/>
      <x:c r="F66" s="2"/>
      <x:c r="G66" s="2"/>
      <x:c r="H66" s="2"/>
      <x:c r="I66" s="2"/>
      <x:c r="J66" s="2"/>
      <x:c r="K66" s="2"/>
      <x:c r="L66" s="2"/>
      <x:c r="M66" s="2"/>
      <x:c r="N66" s="2"/>
      <x:c r="O66" s="2"/>
      <x:c r="P66" s="2"/>
      <x:c r="Q66" s="2"/>
      <x:c r="R66" s="2"/>
      <x:c r="S66" s="2"/>
      <x:c r="T66" s="2"/>
      <x:c r="U66" s="2"/>
      <x:c r="V66" s="2"/>
      <x:c r="W66" s="2"/>
      <x:c r="X66" s="2"/>
      <x:c r="Y66" s="2"/>
      <x:c r="Z66" s="2"/>
      <x:c r="AA66" s="2"/>
      <x:c r="AB66" s="2"/>
      <x:c r="AC66" s="2"/>
      <x:c r="AD66" s="2"/>
      <x:c r="AE66" s="2"/>
      <x:c r="AF66" s="2"/>
      <x:c r="AG66" s="2"/>
      <x:c r="AH66" s="2"/>
    </x:row>
    <x:row r="67" ht="24" customHeight="1">
      <x:c r="A67" s="1"/>
      <x:c r="B67" s="1"/>
      <x:c r="C67" s="2"/>
      <x:c r="D67" s="2"/>
      <x:c r="E67" s="2"/>
      <x:c r="F67" s="2"/>
      <x:c r="G67" s="2"/>
      <x:c r="H67" s="2"/>
      <x:c r="I67" s="2"/>
      <x:c r="J67" s="2"/>
      <x:c r="K67" s="2"/>
      <x:c r="L67" s="2"/>
      <x:c r="M67" s="2"/>
      <x:c r="N67" s="2"/>
      <x:c r="O67" s="2"/>
      <x:c r="P67" s="2"/>
      <x:c r="Q67" s="2"/>
      <x:c r="R67" s="2"/>
      <x:c r="S67" s="2"/>
      <x:c r="T67" s="2"/>
      <x:c r="U67" s="2"/>
      <x:c r="V67" s="2"/>
      <x:c r="W67" s="2"/>
      <x:c r="X67" s="2"/>
      <x:c r="Y67" s="2"/>
      <x:c r="Z67" s="2"/>
      <x:c r="AA67" s="2"/>
      <x:c r="AB67" s="2"/>
      <x:c r="AC67" s="2"/>
      <x:c r="AD67" s="2"/>
      <x:c r="AE67" s="2"/>
      <x:c r="AF67" s="2"/>
      <x:c r="AG67" s="2"/>
      <x:c r="AH67" s="2"/>
    </x:row>
    <x:row r="68" ht="24" customHeight="1">
      <x:c r="A68" s="1"/>
      <x:c r="B68" s="1"/>
      <x:c r="C68" s="2"/>
      <x:c r="D68" s="2"/>
      <x:c r="E68" s="2"/>
      <x:c r="F68" s="2"/>
      <x:c r="G68" s="2"/>
      <x:c r="H68" s="2"/>
      <x:c r="I68" s="2"/>
      <x:c r="J68" s="2"/>
      <x:c r="K68" s="2"/>
      <x:c r="L68" s="2"/>
      <x:c r="M68" s="2"/>
      <x:c r="N68" s="2"/>
      <x:c r="O68" s="2"/>
      <x:c r="P68" s="2"/>
      <x:c r="Q68" s="2"/>
      <x:c r="R68" s="2"/>
      <x:c r="S68" s="2"/>
      <x:c r="T68" s="2"/>
      <x:c r="U68" s="2"/>
      <x:c r="V68" s="2"/>
      <x:c r="W68" s="2"/>
      <x:c r="X68" s="2"/>
      <x:c r="Y68" s="2"/>
      <x:c r="Z68" s="2"/>
      <x:c r="AA68" s="2"/>
      <x:c r="AB68" s="2"/>
      <x:c r="AC68" s="2"/>
      <x:c r="AD68" s="2"/>
      <x:c r="AE68" s="2"/>
      <x:c r="AF68" s="2"/>
      <x:c r="AG68" s="2"/>
      <x:c r="AH68" s="2"/>
    </x:row>
    <x:row r="69" ht="24" customHeight="1">
      <x:c r="A69" s="1"/>
      <x:c r="B69" s="1"/>
      <x:c r="C69" s="2"/>
      <x:c r="D69" s="2"/>
      <x:c r="E69" s="2"/>
      <x:c r="F69" s="2"/>
      <x:c r="G69" s="2"/>
      <x:c r="H69" s="2"/>
      <x:c r="I69" s="2"/>
      <x:c r="J69" s="2"/>
      <x:c r="K69" s="2"/>
      <x:c r="L69" s="2"/>
      <x:c r="M69" s="2"/>
      <x:c r="N69" s="2"/>
      <x:c r="O69" s="2"/>
      <x:c r="P69" s="2"/>
      <x:c r="Q69" s="2"/>
      <x:c r="R69" s="2"/>
      <x:c r="S69" s="2"/>
      <x:c r="T69" s="2"/>
      <x:c r="U69" s="2"/>
      <x:c r="V69" s="2"/>
      <x:c r="W69" s="2"/>
      <x:c r="X69" s="2"/>
      <x:c r="Y69" s="2"/>
      <x:c r="Z69" s="2"/>
      <x:c r="AA69" s="2"/>
      <x:c r="AB69" s="2"/>
      <x:c r="AC69" s="2"/>
      <x:c r="AD69" s="2"/>
      <x:c r="AE69" s="2"/>
      <x:c r="AF69" s="2"/>
      <x:c r="AG69" s="2"/>
      <x:c r="AH69" s="2"/>
    </x:row>
    <x:row r="70" ht="24" customHeight="1">
      <x:c r="A70" s="1"/>
      <x:c r="B70" s="1"/>
      <x:c r="C70" s="2"/>
      <x:c r="D70" s="2"/>
      <x:c r="E70" s="2"/>
      <x:c r="F70" s="2"/>
      <x:c r="G70" s="2"/>
      <x:c r="H70" s="2"/>
      <x:c r="I70" s="2"/>
      <x:c r="J70" s="2"/>
      <x:c r="K70" s="2"/>
      <x:c r="L70" s="2"/>
      <x:c r="M70" s="2"/>
      <x:c r="N70" s="2"/>
      <x:c r="O70" s="2"/>
      <x:c r="P70" s="2"/>
      <x:c r="Q70" s="2"/>
      <x:c r="R70" s="2"/>
      <x:c r="S70" s="2"/>
      <x:c r="T70" s="2"/>
      <x:c r="U70" s="2"/>
      <x:c r="V70" s="2"/>
      <x:c r="W70" s="2"/>
      <x:c r="X70" s="2"/>
      <x:c r="Y70" s="2"/>
      <x:c r="Z70" s="2"/>
      <x:c r="AA70" s="2"/>
      <x:c r="AB70" s="2"/>
      <x:c r="AC70" s="2"/>
      <x:c r="AD70" s="2"/>
      <x:c r="AE70" s="2"/>
      <x:c r="AF70" s="2"/>
      <x:c r="AG70" s="2"/>
      <x:c r="AH70" s="2"/>
    </x:row>
    <x:row r="71" ht="24" customHeight="1">
      <x:c r="A71" s="1"/>
      <x:c r="B71" s="1"/>
      <x:c r="C71" s="2"/>
      <x:c r="D71" s="2"/>
      <x:c r="E71" s="2"/>
      <x:c r="F71" s="2"/>
      <x:c r="G71" s="2"/>
      <x:c r="H71" s="2"/>
      <x:c r="I71" s="2"/>
      <x:c r="J71" s="2"/>
      <x:c r="K71" s="2"/>
      <x:c r="L71" s="2"/>
      <x:c r="M71" s="2"/>
      <x:c r="N71" s="2"/>
      <x:c r="O71" s="2"/>
      <x:c r="P71" s="2"/>
      <x:c r="Q71" s="2"/>
      <x:c r="R71" s="2"/>
      <x:c r="S71" s="2"/>
      <x:c r="T71" s="2"/>
      <x:c r="U71" s="2"/>
      <x:c r="V71" s="2"/>
      <x:c r="W71" s="2"/>
      <x:c r="X71" s="2"/>
      <x:c r="Y71" s="2"/>
      <x:c r="Z71" s="2"/>
      <x:c r="AA71" s="2"/>
      <x:c r="AB71" s="2"/>
      <x:c r="AC71" s="2"/>
      <x:c r="AD71" s="2"/>
      <x:c r="AE71" s="2"/>
      <x:c r="AF71" s="2"/>
      <x:c r="AG71" s="2"/>
      <x:c r="AH71" s="2"/>
    </x:row>
    <x:row r="72" ht="24" customHeight="1">
      <x:c r="A72" s="1"/>
      <x:c r="B72" s="1"/>
      <x:c r="C72" s="2"/>
      <x:c r="D72" s="2"/>
      <x:c r="E72" s="2"/>
      <x:c r="F72" s="2"/>
      <x:c r="G72" s="2"/>
      <x:c r="H72" s="2"/>
      <x:c r="I72" s="2"/>
      <x:c r="J72" s="2"/>
      <x:c r="K72" s="2"/>
      <x:c r="L72" s="2"/>
      <x:c r="M72" s="2"/>
      <x:c r="N72" s="2"/>
      <x:c r="O72" s="2"/>
      <x:c r="P72" s="2"/>
      <x:c r="Q72" s="2"/>
      <x:c r="R72" s="2"/>
      <x:c r="S72" s="2"/>
      <x:c r="T72" s="2"/>
      <x:c r="U72" s="2"/>
      <x:c r="V72" s="2"/>
      <x:c r="W72" s="2"/>
      <x:c r="X72" s="2"/>
      <x:c r="Y72" s="2"/>
      <x:c r="Z72" s="2"/>
      <x:c r="AA72" s="2"/>
      <x:c r="AB72" s="2"/>
      <x:c r="AC72" s="2"/>
      <x:c r="AD72" s="2"/>
      <x:c r="AE72" s="2"/>
      <x:c r="AF72" s="2"/>
      <x:c r="AG72" s="2"/>
      <x:c r="AH72" s="2"/>
    </x:row>
    <x:row r="73" ht="24" customHeight="1">
      <x:c r="A73" s="1"/>
      <x:c r="B73" s="1"/>
      <x:c r="C73" s="2"/>
      <x:c r="D73" s="2"/>
      <x:c r="E73" s="2"/>
      <x:c r="F73" s="2"/>
      <x:c r="G73" s="2"/>
      <x:c r="H73" s="2"/>
      <x:c r="I73" s="2"/>
      <x:c r="J73" s="2"/>
      <x:c r="K73" s="2"/>
      <x:c r="L73" s="2"/>
      <x:c r="M73" s="2"/>
      <x:c r="N73" s="2"/>
      <x:c r="O73" s="2"/>
      <x:c r="P73" s="2"/>
      <x:c r="Q73" s="2"/>
      <x:c r="R73" s="2"/>
      <x:c r="S73" s="2"/>
      <x:c r="T73" s="2"/>
      <x:c r="U73" s="2"/>
      <x:c r="V73" s="2"/>
      <x:c r="W73" s="2"/>
      <x:c r="X73" s="2"/>
      <x:c r="Y73" s="2"/>
      <x:c r="Z73" s="2"/>
      <x:c r="AA73" s="2"/>
      <x:c r="AB73" s="2"/>
      <x:c r="AC73" s="2"/>
      <x:c r="AD73" s="2"/>
      <x:c r="AE73" s="2"/>
      <x:c r="AF73" s="2"/>
      <x:c r="AG73" s="2"/>
      <x:c r="AH73" s="2"/>
    </x:row>
    <x:row r="74" ht="24" customHeight="1">
      <x:c r="A74" s="1"/>
      <x:c r="B74" s="1"/>
      <x:c r="C74" s="2"/>
      <x:c r="D74" s="2"/>
      <x:c r="E74" s="2"/>
      <x:c r="F74" s="2"/>
      <x:c r="G74" s="2"/>
      <x:c r="H74" s="2"/>
      <x:c r="I74" s="2"/>
      <x:c r="J74" s="2"/>
      <x:c r="K74" s="2"/>
      <x:c r="L74" s="2"/>
      <x:c r="M74" s="2"/>
      <x:c r="N74" s="2"/>
      <x:c r="O74" s="2"/>
      <x:c r="P74" s="2"/>
      <x:c r="Q74" s="2"/>
      <x:c r="R74" s="2"/>
      <x:c r="S74" s="2"/>
      <x:c r="T74" s="2"/>
      <x:c r="U74" s="2"/>
      <x:c r="V74" s="2"/>
      <x:c r="W74" s="2"/>
      <x:c r="X74" s="2"/>
      <x:c r="Y74" s="2"/>
      <x:c r="Z74" s="2"/>
      <x:c r="AA74" s="2"/>
      <x:c r="AB74" s="2"/>
      <x:c r="AC74" s="2"/>
      <x:c r="AD74" s="2"/>
      <x:c r="AE74" s="2"/>
      <x:c r="AF74" s="2"/>
      <x:c r="AG74" s="2"/>
      <x:c r="AH74" s="2"/>
    </x:row>
    <x:row r="75" ht="24" customHeight="1">
      <x:c r="A75" s="1"/>
      <x:c r="B75" s="1"/>
      <x:c r="C75" s="2"/>
      <x:c r="D75" s="2"/>
      <x:c r="E75" s="2"/>
      <x:c r="F75" s="2"/>
      <x:c r="G75" s="2"/>
      <x:c r="H75" s="2"/>
      <x:c r="I75" s="2"/>
      <x:c r="J75" s="2"/>
      <x:c r="K75" s="2"/>
      <x:c r="L75" s="2"/>
      <x:c r="M75" s="2"/>
      <x:c r="N75" s="2"/>
      <x:c r="O75" s="2"/>
      <x:c r="P75" s="2"/>
      <x:c r="Q75" s="2"/>
      <x:c r="R75" s="2"/>
      <x:c r="S75" s="2"/>
      <x:c r="T75" s="2"/>
      <x:c r="U75" s="2"/>
      <x:c r="V75" s="2"/>
      <x:c r="W75" s="2"/>
      <x:c r="X75" s="2"/>
      <x:c r="Y75" s="2"/>
      <x:c r="Z75" s="2"/>
      <x:c r="AA75" s="2"/>
      <x:c r="AB75" s="2"/>
      <x:c r="AC75" s="2"/>
      <x:c r="AD75" s="2"/>
      <x:c r="AE75" s="2"/>
      <x:c r="AF75" s="2"/>
      <x:c r="AG75" s="2"/>
      <x:c r="AH75" s="2"/>
    </x:row>
    <x:row r="76" ht="24" customHeight="1">
      <x:c r="A76" s="1"/>
      <x:c r="B76" s="1"/>
      <x:c r="C76" s="2"/>
      <x:c r="D76" s="2"/>
      <x:c r="E76" s="2"/>
      <x:c r="F76" s="2"/>
      <x:c r="G76" s="2"/>
      <x:c r="H76" s="2"/>
      <x:c r="I76" s="2"/>
      <x:c r="J76" s="2"/>
      <x:c r="K76" s="2"/>
      <x:c r="L76" s="2"/>
      <x:c r="M76" s="2"/>
      <x:c r="N76" s="2"/>
      <x:c r="O76" s="2"/>
      <x:c r="P76" s="2"/>
      <x:c r="Q76" s="2"/>
      <x:c r="R76" s="2"/>
      <x:c r="S76" s="2"/>
      <x:c r="T76" s="2"/>
      <x:c r="U76" s="2"/>
      <x:c r="V76" s="2"/>
      <x:c r="W76" s="2"/>
      <x:c r="X76" s="2"/>
      <x:c r="Y76" s="2"/>
      <x:c r="Z76" s="2"/>
      <x:c r="AA76" s="2"/>
      <x:c r="AB76" s="2"/>
      <x:c r="AC76" s="2"/>
      <x:c r="AD76" s="2"/>
      <x:c r="AE76" s="2"/>
      <x:c r="AF76" s="2"/>
      <x:c r="AG76" s="2"/>
      <x:c r="AH76" s="2"/>
    </x:row>
    <x:row r="77" ht="24" customHeight="1">
      <x:c r="A77" s="1"/>
      <x:c r="B77" s="1"/>
      <x:c r="C77" s="2"/>
      <x:c r="D77" s="2"/>
      <x:c r="E77" s="2"/>
      <x:c r="F77" s="2"/>
      <x:c r="G77" s="2"/>
      <x:c r="H77" s="2"/>
      <x:c r="I77" s="2"/>
      <x:c r="J77" s="2"/>
      <x:c r="K77" s="2"/>
      <x:c r="L77" s="2"/>
      <x:c r="M77" s="2"/>
      <x:c r="N77" s="2"/>
      <x:c r="O77" s="2"/>
      <x:c r="P77" s="2"/>
      <x:c r="Q77" s="2"/>
      <x:c r="R77" s="2"/>
      <x:c r="S77" s="2"/>
      <x:c r="T77" s="2"/>
      <x:c r="U77" s="2"/>
      <x:c r="V77" s="2"/>
      <x:c r="W77" s="2"/>
      <x:c r="X77" s="2"/>
      <x:c r="Y77" s="2"/>
      <x:c r="Z77" s="2"/>
      <x:c r="AA77" s="2"/>
      <x:c r="AB77" s="2"/>
      <x:c r="AC77" s="2"/>
      <x:c r="AD77" s="2"/>
      <x:c r="AE77" s="2"/>
      <x:c r="AF77" s="2"/>
      <x:c r="AG77" s="2"/>
      <x:c r="AH77" s="2"/>
    </x:row>
    <x:row r="78" ht="24" customHeight="1">
      <x:c r="A78" s="1"/>
      <x:c r="B78" s="1"/>
      <x:c r="C78" s="2"/>
      <x:c r="D78" s="2"/>
      <x:c r="E78" s="2"/>
      <x:c r="F78" s="2"/>
      <x:c r="G78" s="2"/>
      <x:c r="H78" s="2"/>
      <x:c r="I78" s="2"/>
      <x:c r="J78" s="2"/>
      <x:c r="K78" s="2"/>
      <x:c r="L78" s="2"/>
      <x:c r="M78" s="2"/>
      <x:c r="N78" s="2"/>
      <x:c r="O78" s="2"/>
      <x:c r="P78" s="2"/>
      <x:c r="Q78" s="2"/>
      <x:c r="R78" s="2"/>
      <x:c r="S78" s="2"/>
      <x:c r="T78" s="2"/>
      <x:c r="U78" s="2"/>
      <x:c r="V78" s="2"/>
      <x:c r="W78" s="2"/>
      <x:c r="X78" s="2"/>
      <x:c r="Y78" s="2"/>
      <x:c r="Z78" s="2"/>
      <x:c r="AA78" s="2"/>
      <x:c r="AB78" s="2"/>
      <x:c r="AC78" s="2"/>
      <x:c r="AD78" s="2"/>
      <x:c r="AE78" s="2"/>
      <x:c r="AF78" s="2"/>
      <x:c r="AG78" s="2"/>
      <x:c r="AH78" s="2"/>
    </x:row>
    <x:row r="79" ht="24" customHeight="1">
      <x:c r="A79" s="1"/>
      <x:c r="B79" s="1"/>
      <x:c r="C79" s="2"/>
      <x:c r="D79" s="2"/>
      <x:c r="E79" s="2"/>
      <x:c r="F79" s="2"/>
      <x:c r="G79" s="2"/>
      <x:c r="H79" s="2"/>
      <x:c r="I79" s="2"/>
      <x:c r="J79" s="2"/>
      <x:c r="K79" s="2"/>
      <x:c r="L79" s="2"/>
      <x:c r="M79" s="2"/>
      <x:c r="N79" s="2"/>
      <x:c r="O79" s="2"/>
      <x:c r="P79" s="2"/>
      <x:c r="Q79" s="2"/>
      <x:c r="R79" s="2"/>
      <x:c r="S79" s="2"/>
      <x:c r="T79" s="2"/>
      <x:c r="U79" s="2"/>
      <x:c r="V79" s="2"/>
      <x:c r="W79" s="2"/>
      <x:c r="X79" s="2"/>
      <x:c r="Y79" s="2"/>
      <x:c r="Z79" s="2"/>
      <x:c r="AA79" s="2"/>
      <x:c r="AB79" s="2"/>
      <x:c r="AC79" s="2"/>
      <x:c r="AD79" s="2"/>
      <x:c r="AE79" s="2"/>
      <x:c r="AF79" s="2"/>
      <x:c r="AG79" s="2"/>
      <x:c r="AH79" s="2"/>
    </x:row>
    <x:row r="80" ht="24" customHeight="1">
      <x:c r="A80" s="1"/>
      <x:c r="B80" s="1"/>
      <x:c r="C80" s="2"/>
      <x:c r="D80" s="2"/>
      <x:c r="E80" s="2"/>
      <x:c r="F80" s="2"/>
      <x:c r="G80" s="2"/>
      <x:c r="H80" s="2"/>
      <x:c r="I80" s="2"/>
      <x:c r="J80" s="2"/>
      <x:c r="K80" s="2"/>
      <x:c r="L80" s="2"/>
      <x:c r="M80" s="2"/>
      <x:c r="N80" s="2"/>
      <x:c r="O80" s="2"/>
      <x:c r="P80" s="2"/>
      <x:c r="Q80" s="2"/>
      <x:c r="R80" s="2"/>
      <x:c r="S80" s="2"/>
      <x:c r="T80" s="2"/>
      <x:c r="U80" s="2"/>
      <x:c r="V80" s="2"/>
      <x:c r="W80" s="2"/>
      <x:c r="X80" s="2"/>
      <x:c r="Y80" s="2"/>
      <x:c r="Z80" s="2"/>
      <x:c r="AA80" s="2"/>
      <x:c r="AB80" s="2"/>
      <x:c r="AC80" s="2"/>
      <x:c r="AD80" s="2"/>
      <x:c r="AE80" s="2"/>
      <x:c r="AF80" s="2"/>
      <x:c r="AG80" s="2"/>
      <x:c r="AH80" s="2"/>
    </x:row>
    <x:row r="81" ht="24" customHeight="1">
      <x:c r="A81" s="1"/>
      <x:c r="B81" s="1"/>
      <x:c r="C81" s="2"/>
      <x:c r="D81" s="2"/>
      <x:c r="E81" s="2"/>
      <x:c r="F81" s="2"/>
      <x:c r="G81" s="2"/>
      <x:c r="H81" s="2"/>
      <x:c r="I81" s="2"/>
      <x:c r="J81" s="2"/>
      <x:c r="K81" s="2"/>
      <x:c r="L81" s="2"/>
      <x:c r="M81" s="2"/>
      <x:c r="N81" s="2"/>
      <x:c r="O81" s="2"/>
      <x:c r="P81" s="2"/>
      <x:c r="Q81" s="2"/>
      <x:c r="R81" s="2"/>
      <x:c r="S81" s="2"/>
      <x:c r="T81" s="2"/>
      <x:c r="U81" s="2"/>
      <x:c r="V81" s="2"/>
      <x:c r="W81" s="2"/>
      <x:c r="X81" s="2"/>
      <x:c r="Y81" s="2"/>
      <x:c r="Z81" s="2"/>
      <x:c r="AA81" s="2"/>
      <x:c r="AB81" s="2"/>
      <x:c r="AC81" s="2"/>
      <x:c r="AD81" s="2"/>
      <x:c r="AE81" s="2"/>
      <x:c r="AF81" s="2"/>
      <x:c r="AG81" s="2"/>
      <x:c r="AH81" s="2"/>
    </x:row>
    <x:row r="82" ht="24" customHeight="1">
      <x:c r="A82" s="1"/>
      <x:c r="B82" s="1"/>
      <x:c r="C82" s="2"/>
      <x:c r="D82" s="2"/>
      <x:c r="E82" s="2"/>
      <x:c r="F82" s="2"/>
      <x:c r="G82" s="2"/>
      <x:c r="H82" s="2"/>
      <x:c r="I82" s="2"/>
      <x:c r="J82" s="2"/>
      <x:c r="K82" s="2"/>
      <x:c r="L82" s="2"/>
      <x:c r="M82" s="2"/>
      <x:c r="N82" s="2"/>
      <x:c r="O82" s="2"/>
      <x:c r="P82" s="2"/>
      <x:c r="Q82" s="2"/>
      <x:c r="R82" s="2"/>
      <x:c r="S82" s="2"/>
      <x:c r="T82" s="2"/>
      <x:c r="U82" s="2"/>
      <x:c r="V82" s="2"/>
      <x:c r="W82" s="2"/>
      <x:c r="X82" s="2"/>
      <x:c r="Y82" s="2"/>
      <x:c r="Z82" s="2"/>
      <x:c r="AA82" s="2"/>
      <x:c r="AB82" s="2"/>
      <x:c r="AC82" s="2"/>
      <x:c r="AD82" s="2"/>
      <x:c r="AE82" s="2"/>
      <x:c r="AF82" s="2"/>
      <x:c r="AG82" s="2"/>
      <x:c r="AH82" s="2"/>
    </x:row>
    <x:row r="83" ht="24" customHeight="1">
      <x:c r="A83" s="1"/>
      <x:c r="B83" s="1"/>
      <x:c r="C83" s="2"/>
      <x:c r="D83" s="2"/>
      <x:c r="E83" s="2"/>
      <x:c r="F83" s="2"/>
      <x:c r="G83" s="2"/>
      <x:c r="H83" s="2"/>
      <x:c r="I83" s="2"/>
      <x:c r="J83" s="2"/>
      <x:c r="K83" s="2"/>
      <x:c r="L83" s="2"/>
      <x:c r="M83" s="2"/>
      <x:c r="N83" s="2"/>
      <x:c r="O83" s="2"/>
      <x:c r="P83" s="2"/>
      <x:c r="Q83" s="2"/>
      <x:c r="R83" s="2"/>
      <x:c r="S83" s="2"/>
      <x:c r="T83" s="2"/>
      <x:c r="U83" s="2"/>
      <x:c r="V83" s="2"/>
      <x:c r="W83" s="2"/>
      <x:c r="X83" s="2"/>
      <x:c r="Y83" s="2"/>
      <x:c r="Z83" s="2"/>
      <x:c r="AA83" s="2"/>
      <x:c r="AB83" s="2"/>
      <x:c r="AC83" s="2"/>
      <x:c r="AD83" s="2"/>
      <x:c r="AE83" s="2"/>
      <x:c r="AF83" s="2"/>
      <x:c r="AG83" s="2"/>
      <x:c r="AH83" s="2"/>
    </x:row>
    <x:row r="84" ht="24" customHeight="1">
      <x:c r="A84" s="1"/>
      <x:c r="B84" s="1"/>
      <x:c r="C84" s="2"/>
      <x:c r="D84" s="2"/>
      <x:c r="E84" s="2"/>
      <x:c r="F84" s="2"/>
      <x:c r="G84" s="2"/>
      <x:c r="H84" s="2"/>
      <x:c r="I84" s="2"/>
      <x:c r="J84" s="2"/>
      <x:c r="K84" s="2"/>
      <x:c r="L84" s="2"/>
      <x:c r="M84" s="2"/>
      <x:c r="N84" s="2"/>
      <x:c r="O84" s="2"/>
      <x:c r="P84" s="2"/>
      <x:c r="Q84" s="2"/>
      <x:c r="R84" s="2"/>
      <x:c r="S84" s="2"/>
      <x:c r="T84" s="2"/>
      <x:c r="U84" s="2"/>
      <x:c r="V84" s="2"/>
      <x:c r="W84" s="2"/>
      <x:c r="X84" s="2"/>
      <x:c r="Y84" s="2"/>
      <x:c r="Z84" s="2"/>
      <x:c r="AA84" s="2"/>
      <x:c r="AB84" s="2"/>
      <x:c r="AC84" s="2"/>
      <x:c r="AD84" s="2"/>
      <x:c r="AE84" s="2"/>
      <x:c r="AF84" s="2"/>
      <x:c r="AG84" s="2"/>
      <x:c r="AH84" s="2"/>
    </x:row>
    <x:row r="85" ht="24" customHeight="1">
      <x:c r="A85" s="1"/>
      <x:c r="B85" s="1"/>
      <x:c r="C85" s="2"/>
      <x:c r="D85" s="2"/>
      <x:c r="E85" s="2"/>
      <x:c r="F85" s="2"/>
      <x:c r="G85" s="2"/>
      <x:c r="H85" s="2"/>
      <x:c r="I85" s="2"/>
      <x:c r="J85" s="2"/>
      <x:c r="K85" s="2"/>
      <x:c r="L85" s="2"/>
      <x:c r="M85" s="2"/>
      <x:c r="N85" s="2"/>
      <x:c r="O85" s="2"/>
      <x:c r="P85" s="2"/>
      <x:c r="Q85" s="2"/>
      <x:c r="R85" s="2"/>
      <x:c r="S85" s="2"/>
      <x:c r="T85" s="2"/>
      <x:c r="U85" s="2"/>
      <x:c r="V85" s="2"/>
      <x:c r="W85" s="2"/>
      <x:c r="X85" s="2"/>
      <x:c r="Y85" s="2"/>
      <x:c r="Z85" s="2"/>
      <x:c r="AA85" s="2"/>
      <x:c r="AB85" s="2"/>
      <x:c r="AC85" s="2"/>
      <x:c r="AD85" s="2"/>
      <x:c r="AE85" s="2"/>
      <x:c r="AF85" s="2"/>
      <x:c r="AG85" s="2"/>
      <x:c r="AH85" s="2"/>
    </x:row>
    <x:row r="86" ht="24" customHeight="1">
      <x:c r="A86" s="1"/>
      <x:c r="B86" s="1"/>
      <x:c r="C86" s="2"/>
      <x:c r="D86" s="2"/>
      <x:c r="E86" s="2"/>
      <x:c r="F86" s="2"/>
      <x:c r="G86" s="2"/>
      <x:c r="H86" s="2"/>
      <x:c r="I86" s="2"/>
      <x:c r="J86" s="2"/>
      <x:c r="K86" s="2"/>
      <x:c r="L86" s="2"/>
      <x:c r="M86" s="2"/>
      <x:c r="N86" s="2"/>
      <x:c r="O86" s="2"/>
      <x:c r="P86" s="2"/>
      <x:c r="Q86" s="2"/>
      <x:c r="R86" s="2"/>
      <x:c r="S86" s="2"/>
      <x:c r="T86" s="2"/>
      <x:c r="U86" s="2"/>
      <x:c r="V86" s="2"/>
      <x:c r="W86" s="2"/>
      <x:c r="X86" s="2"/>
      <x:c r="Y86" s="2"/>
      <x:c r="Z86" s="2"/>
      <x:c r="AA86" s="2"/>
      <x:c r="AB86" s="2"/>
      <x:c r="AC86" s="2"/>
      <x:c r="AD86" s="2"/>
      <x:c r="AE86" s="2"/>
      <x:c r="AF86" s="2"/>
      <x:c r="AG86" s="2"/>
      <x:c r="AH86" s="2"/>
    </x:row>
  </x:sheetData>
  <x:conditionalFormatting sqref="F13:F24">
    <x:cfRule type="containsText" dxfId="112" priority="1" operator="containsText" text="Missing"/>
    <x:cfRule type="containsText" dxfId="113" priority="2" operator="containsText" text="Invalid"/>
    <x:cfRule type="containsText" dxfId="114" priority="3" operator="containsText" text="Hold"/>
    <x:cfRule type="containsText" dxfId="115" priority="4" operator="containsText" text="Investigate"/>
    <x:cfRule type="containsText" dxfId="116" priority="5" operator="containsText" text="Walk"/>
    <x:cfRule type="containsText" dxfId="117" priority="6" operator="containsText" text="Overdue"/>
    <x:cfRule type="containsText" dxfId="118" priority="7" operator="containsText" text="Unverified"/>
    <x:cfRule type="containsText" dxfId="119" priority="8" operator="containsText" text="Assumption"/>
    <x:cfRule type="containsText" dxfId="120" priority="9" operator="containsText" text="Conflicting"/>
    <x:cfRule type="containsText" dxfId="121" priority="10" operator="containsText" text="Stale"/>
    <x:cfRule type="containsText" dxfId="122" priority="11" operator="containsText" text="Future"/>
    <x:cfRule type="containsText" dxfId="123" priority="12" operator="containsText" text="Conditional"/>
    <x:cfRule type="containsText" dxfId="124" priority="13" operator="containsText" text="Reassess"/>
    <x:cfRule type="containsText" dxfId="125" priority="14" operator="containsText" text="Beyond"/>
    <x:cfRule type="containsText" dxfId="126" priority="15" operator="containsText" text="Above"/>
    <x:cfRule type="containsText" dxfId="127" priority="16" operator="containsText" text="Open"/>
  </x:conditionalFormatting>
  <x:conditionalFormatting sqref="H6:H6">
    <x:cfRule type="containsText" dxfId="128" priority="17" operator="containsText" text="Missing"/>
    <x:cfRule type="containsText" dxfId="129" priority="18" operator="containsText" text="Invalid"/>
    <x:cfRule type="containsText" dxfId="130" priority="19" operator="containsText" text="Hold"/>
    <x:cfRule type="containsText" dxfId="131" priority="20" operator="containsText" text="Investigate"/>
    <x:cfRule type="containsText" dxfId="132" priority="21" operator="containsText" text="Walk"/>
    <x:cfRule type="containsText" dxfId="133" priority="22" operator="containsText" text="Overdue"/>
    <x:cfRule type="containsText" dxfId="134" priority="23" operator="containsText" text="Unverified"/>
    <x:cfRule type="containsText" dxfId="135" priority="24" operator="containsText" text="Assumption"/>
    <x:cfRule type="containsText" dxfId="136" priority="25" operator="containsText" text="Conflicting"/>
    <x:cfRule type="containsText" dxfId="137" priority="26" operator="containsText" text="Stale"/>
    <x:cfRule type="containsText" dxfId="138" priority="27" operator="containsText" text="Future"/>
    <x:cfRule type="containsText" dxfId="139" priority="28" operator="containsText" text="Conditional"/>
    <x:cfRule type="containsText" dxfId="140" priority="29" operator="containsText" text="Reassess"/>
    <x:cfRule type="containsText" dxfId="141" priority="30" operator="containsText" text="Beyond"/>
    <x:cfRule type="containsText" dxfId="142" priority="31" operator="containsText" text="Above"/>
    <x:cfRule type="containsText" dxfId="143" priority="32" operator="containsText" text="Open"/>
  </x:conditionalFormatting>
  <x:pageMargins left="0.7" right="0.7" top="0.75" bottom="0.75" header="0.3" footer="0.3"/>
</x:worksheet>
</file>

<file path=xl/worksheets/sheet2.xml><?xml version="1.0" encoding="utf-8"?>
<x:worksheet xmlns:x="http://schemas.openxmlformats.org/spreadsheetml/2006/main">
  <x:sheetPr>
    <x:tabColor rgb="FF79602E"/>
  </x:sheetPr>
  <x:sheetViews>
    <x:sheetView showGridLines="0" workbookViewId="0">
      <x:pane ySplit="6" topLeftCell="A7" activePane="bottomLeft" state="frozen"/>
    </x:sheetView>
  </x:sheetViews>
  <x:sheetFormatPr defaultRowHeight="15"/>
  <x:cols>
    <x:col min="1" max="1" width="2.5" hidden="0" customWidth="1"/>
    <x:col min="2" max="2" width="2.5" hidden="0" customWidth="1"/>
    <x:col min="3" max="3" width="32" hidden="0" customWidth="1"/>
    <x:col min="4" max="4" width="49" hidden="0" customWidth="1"/>
    <x:col min="5" max="5" width="12" hidden="0" customWidth="1"/>
    <x:col min="6" max="6" width="61" hidden="0" customWidth="1"/>
    <x:col min="7" max="7" width="26"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s>
  <x:sheetData>
    <x:row r="1" ht="24" customHeight="1">
      <x:c r="A1" s="1"/>
      <x:c r="B1" s="1"/>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4" customHeight="1">
      <x:c r="A2" s="1"/>
      <x:c r="B2" s="1"/>
      <x:c r="C2" s="3" t="str">
        <x:v>Mandate</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4" customHeight="1">
      <x:c r="A3" s="1"/>
      <x:c r="B3" s="1"/>
      <x:c r="C3" s="4" t="str">
        <x:v>Assumption example. Replace the mandate, decision record and criteria before using real targets.</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4" customHeight="1">
      <x:c r="A4" s="1"/>
      <x:c r="B4" s="1"/>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24" customHeight="1">
      <x:c r="A5" s="1"/>
      <x:c r="B5" s="1"/>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42" customHeight="1">
      <x:c r="A6" s="1"/>
      <x:c r="B6" s="1"/>
      <x:c r="C6" s="8" t="str">
        <x:v>Mandate field</x:v>
      </x:c>
      <x:c r="D6" s="8" t="str">
        <x:v>Editable input</x:v>
      </x:c>
      <x:c r="E6" s="8" t="str"/>
      <x:c r="F6" s="8" t="str">
        <x:v>Definition</x:v>
      </x:c>
      <x:c r="G6" s="2"/>
      <x:c r="H6" s="2"/>
      <x:c r="I6" s="2"/>
      <x:c r="J6" s="2"/>
      <x:c r="K6" s="2"/>
      <x:c r="L6" s="2"/>
      <x:c r="M6" s="2"/>
      <x:c r="N6" s="2"/>
      <x:c r="O6" s="2"/>
      <x:c r="P6" s="2"/>
      <x:c r="Q6" s="2"/>
      <x:c r="R6" s="2"/>
      <x:c r="S6" s="2"/>
      <x:c r="T6" s="2"/>
      <x:c r="U6" s="2"/>
      <x:c r="V6" s="2"/>
      <x:c r="W6" s="2"/>
      <x:c r="X6" s="2"/>
      <x:c r="Y6" s="2"/>
      <x:c r="Z6" s="2"/>
      <x:c r="AA6" s="2"/>
      <x:c r="AB6" s="2"/>
      <x:c r="AC6" s="2"/>
      <x:c r="AD6" s="2"/>
      <x:c r="AE6" s="2"/>
      <x:c r="AF6" s="2"/>
      <x:c r="AG6" s="2"/>
      <x:c r="AH6" s="2"/>
    </x:row>
    <x:row r="7" ht="48" customHeight="1">
      <x:c r="A7" s="1"/>
      <x:c r="B7" s="1"/>
      <x:c r="C7" s="11" t="str">
        <x:v>Mandate name</x:v>
      </x:c>
      <x:c r="D7" s="12" t="str">
        <x:v>Assumption: capability expansion</x:v>
      </x:c>
      <x:c r="E7" s="11"/>
      <x:c r="F7" s="11" t="str">
        <x:v>Give this mandate a stable title.</x:v>
      </x:c>
      <x:c r="G7" s="2"/>
      <x:c r="H7" s="2"/>
      <x:c r="I7" s="2"/>
      <x:c r="J7" s="2"/>
      <x:c r="K7" s="2"/>
      <x:c r="L7" s="2"/>
      <x:c r="M7" s="2"/>
      <x:c r="N7" s="2"/>
      <x:c r="O7" s="2"/>
      <x:c r="P7" s="2"/>
      <x:c r="Q7" s="2"/>
      <x:c r="R7" s="2"/>
      <x:c r="S7" s="2"/>
      <x:c r="T7" s="2"/>
      <x:c r="U7" s="2"/>
      <x:c r="V7" s="2"/>
      <x:c r="W7" s="2"/>
      <x:c r="X7" s="2"/>
      <x:c r="Y7" s="2"/>
      <x:c r="Z7" s="2"/>
      <x:c r="AA7" s="2"/>
      <x:c r="AB7" s="2"/>
      <x:c r="AC7" s="2"/>
      <x:c r="AD7" s="2"/>
      <x:c r="AE7" s="2"/>
      <x:c r="AF7" s="2"/>
      <x:c r="AG7" s="2"/>
      <x:c r="AH7" s="2"/>
    </x:row>
    <x:row r="8" ht="48" customHeight="1">
      <x:c r="A8" s="1"/>
      <x:c r="B8" s="1"/>
      <x:c r="C8" s="11" t="str">
        <x:v>Business problem</x:v>
      </x:c>
      <x:c r="D8" s="12" t="str">
        <x:v>Assumption: customers need an adjacent workflow</x:v>
      </x:c>
      <x:c r="E8" s="11"/>
      <x:c r="F8" s="11" t="str">
        <x:v>Name the problem before choosing an acquisition.</x:v>
      </x:c>
      <x:c r="G8" s="2"/>
      <x:c r="H8" s="2"/>
      <x:c r="I8" s="2"/>
      <x:c r="J8" s="2"/>
      <x:c r="K8" s="2"/>
      <x:c r="L8" s="2"/>
      <x:c r="M8" s="2"/>
      <x:c r="N8" s="2"/>
      <x:c r="O8" s="2"/>
      <x:c r="P8" s="2"/>
      <x:c r="Q8" s="2"/>
      <x:c r="R8" s="2"/>
      <x:c r="S8" s="2"/>
      <x:c r="T8" s="2"/>
      <x:c r="U8" s="2"/>
      <x:c r="V8" s="2"/>
      <x:c r="W8" s="2"/>
      <x:c r="X8" s="2"/>
      <x:c r="Y8" s="2"/>
      <x:c r="Z8" s="2"/>
      <x:c r="AA8" s="2"/>
      <x:c r="AB8" s="2"/>
      <x:c r="AC8" s="2"/>
      <x:c r="AD8" s="2"/>
      <x:c r="AE8" s="2"/>
      <x:c r="AF8" s="2"/>
      <x:c r="AG8" s="2"/>
      <x:c r="AH8" s="2"/>
    </x:row>
    <x:row r="9" ht="48" customHeight="1">
      <x:c r="A9" s="1"/>
      <x:c r="B9" s="1"/>
      <x:c r="C9" s="11" t="str">
        <x:v>Capability gap</x:v>
      </x:c>
      <x:c r="D9" s="12" t="str">
        <x:v>Assumption: workflow software and specialist team</x:v>
      </x:c>
      <x:c r="E9" s="11"/>
      <x:c r="F9" s="11" t="str">
        <x:v>Specify the missing capability, assets and people.</x:v>
      </x:c>
      <x:c r="G9" s="2"/>
      <x:c r="H9" s="2"/>
      <x:c r="I9" s="2"/>
      <x:c r="J9" s="2"/>
      <x:c r="K9" s="2"/>
      <x:c r="L9" s="2"/>
      <x:c r="M9" s="2"/>
      <x:c r="N9" s="2"/>
      <x:c r="O9" s="2"/>
      <x:c r="P9" s="2"/>
      <x:c r="Q9" s="2"/>
      <x:c r="R9" s="2"/>
      <x:c r="S9" s="2"/>
      <x:c r="T9" s="2"/>
      <x:c r="U9" s="2"/>
      <x:c r="V9" s="2"/>
      <x:c r="W9" s="2"/>
      <x:c r="X9" s="2"/>
      <x:c r="Y9" s="2"/>
      <x:c r="Z9" s="2"/>
      <x:c r="AA9" s="2"/>
      <x:c r="AB9" s="2"/>
      <x:c r="AC9" s="2"/>
      <x:c r="AD9" s="2"/>
      <x:c r="AE9" s="2"/>
      <x:c r="AF9" s="2"/>
      <x:c r="AG9" s="2"/>
      <x:c r="AH9" s="2"/>
    </x:row>
    <x:row r="10" ht="48" customHeight="1">
      <x:c r="A10" s="1"/>
      <x:c r="B10" s="1"/>
      <x:c r="C10" s="11" t="str">
        <x:v>Market gap</x:v>
      </x:c>
      <x:c r="D10" s="12" t="str">
        <x:v>Assumption: limited access to an adjacent customer segment</x:v>
      </x:c>
      <x:c r="E10" s="11"/>
      <x:c r="F10" s="11" t="str">
        <x:v>Name the market or channel that is not served today.</x:v>
      </x:c>
      <x:c r="G10" s="2"/>
      <x:c r="H10" s="2"/>
      <x:c r="I10" s="2"/>
      <x:c r="J10" s="2"/>
      <x:c r="K10" s="2"/>
      <x:c r="L10" s="2"/>
      <x:c r="M10" s="2"/>
      <x:c r="N10" s="2"/>
      <x:c r="O10" s="2"/>
      <x:c r="P10" s="2"/>
      <x:c r="Q10" s="2"/>
      <x:c r="R10" s="2"/>
      <x:c r="S10" s="2"/>
      <x:c r="T10" s="2"/>
      <x:c r="U10" s="2"/>
      <x:c r="V10" s="2"/>
      <x:c r="W10" s="2"/>
      <x:c r="X10" s="2"/>
      <x:c r="Y10" s="2"/>
      <x:c r="Z10" s="2"/>
      <x:c r="AA10" s="2"/>
      <x:c r="AB10" s="2"/>
      <x:c r="AC10" s="2"/>
      <x:c r="AD10" s="2"/>
      <x:c r="AE10" s="2"/>
      <x:c r="AF10" s="2"/>
      <x:c r="AG10" s="2"/>
      <x:c r="AH10" s="2"/>
    </x:row>
    <x:row r="11" ht="48" customHeight="1">
      <x:c r="A11" s="1"/>
      <x:c r="B11" s="1"/>
      <x:c r="C11" s="11" t="str">
        <x:v>Success measure</x:v>
      </x:c>
      <x:c r="D11" s="12" t="str">
        <x:v>Assumption: deploy workflow to existing customers within 12 months</x:v>
      </x:c>
      <x:c r="E11" s="11"/>
      <x:c r="F11" s="11" t="str">
        <x:v>State a measurable business outcome.</x:v>
      </x:c>
      <x:c r="G11" s="2"/>
      <x:c r="H11" s="2"/>
      <x:c r="I11" s="2"/>
      <x:c r="J11" s="2"/>
      <x:c r="K11" s="2"/>
      <x:c r="L11" s="2"/>
      <x:c r="M11" s="2"/>
      <x:c r="N11" s="2"/>
      <x:c r="O11" s="2"/>
      <x:c r="P11" s="2"/>
      <x:c r="Q11" s="2"/>
      <x:c r="R11" s="2"/>
      <x:c r="S11" s="2"/>
      <x:c r="T11" s="2"/>
      <x:c r="U11" s="2"/>
      <x:c r="V11" s="2"/>
      <x:c r="W11" s="2"/>
      <x:c r="X11" s="2"/>
      <x:c r="Y11" s="2"/>
      <x:c r="Z11" s="2"/>
      <x:c r="AA11" s="2"/>
      <x:c r="AB11" s="2"/>
      <x:c r="AC11" s="2"/>
      <x:c r="AD11" s="2"/>
      <x:c r="AE11" s="2"/>
      <x:c r="AF11" s="2"/>
      <x:c r="AG11" s="2"/>
      <x:c r="AH11" s="2"/>
    </x:row>
    <x:row r="12" ht="48" customHeight="1">
      <x:c r="A12" s="1"/>
      <x:c r="B12" s="1"/>
      <x:c r="C12" s="11" t="str">
        <x:v>Geographic perimeter</x:v>
      </x:c>
      <x:c r="D12" s="12" t="str">
        <x:v>Assumption: United States</x:v>
      </x:c>
      <x:c r="E12" s="11"/>
      <x:c r="F12" s="11" t="str">
        <x:v>Define allowed markets and operating locations.</x:v>
      </x:c>
      <x:c r="G12" s="2"/>
      <x:c r="H12" s="2"/>
      <x:c r="I12" s="2"/>
      <x:c r="J12" s="2"/>
      <x:c r="K12" s="2"/>
      <x:c r="L12" s="2"/>
      <x:c r="M12" s="2"/>
      <x:c r="N12" s="2"/>
      <x:c r="O12" s="2"/>
      <x:c r="P12" s="2"/>
      <x:c r="Q12" s="2"/>
      <x:c r="R12" s="2"/>
      <x:c r="S12" s="2"/>
      <x:c r="T12" s="2"/>
      <x:c r="U12" s="2"/>
      <x:c r="V12" s="2"/>
      <x:c r="W12" s="2"/>
      <x:c r="X12" s="2"/>
      <x:c r="Y12" s="2"/>
      <x:c r="Z12" s="2"/>
      <x:c r="AA12" s="2"/>
      <x:c r="AB12" s="2"/>
      <x:c r="AC12" s="2"/>
      <x:c r="AD12" s="2"/>
      <x:c r="AE12" s="2"/>
      <x:c r="AF12" s="2"/>
      <x:c r="AG12" s="2"/>
      <x:c r="AH12" s="2"/>
    </x:row>
    <x:row r="13" ht="48" customHeight="1">
      <x:c r="A13" s="1"/>
      <x:c r="B13" s="1"/>
      <x:c r="C13" s="11" t="str">
        <x:v>Business-model perimeter</x:v>
      </x:c>
      <x:c r="D13" s="12" t="str">
        <x:v>Assumption: recurring B2B workflow revenue</x:v>
      </x:c>
      <x:c r="E13" s="11"/>
      <x:c r="F13" s="11" t="str">
        <x:v>Name the economic model that fits the mandate.</x:v>
      </x:c>
      <x:c r="G13" s="2"/>
      <x:c r="H13" s="2"/>
      <x:c r="I13" s="2"/>
      <x:c r="J13" s="2"/>
      <x:c r="K13" s="2"/>
      <x:c r="L13" s="2"/>
      <x:c r="M13" s="2"/>
      <x:c r="N13" s="2"/>
      <x:c r="O13" s="2"/>
      <x:c r="P13" s="2"/>
      <x:c r="Q13" s="2"/>
      <x:c r="R13" s="2"/>
      <x:c r="S13" s="2"/>
      <x:c r="T13" s="2"/>
      <x:c r="U13" s="2"/>
      <x:c r="V13" s="2"/>
      <x:c r="W13" s="2"/>
      <x:c r="X13" s="2"/>
      <x:c r="Y13" s="2"/>
      <x:c r="Z13" s="2"/>
      <x:c r="AA13" s="2"/>
      <x:c r="AB13" s="2"/>
      <x:c r="AC13" s="2"/>
      <x:c r="AD13" s="2"/>
      <x:c r="AE13" s="2"/>
      <x:c r="AF13" s="2"/>
      <x:c r="AG13" s="2"/>
      <x:c r="AH13" s="2"/>
    </x:row>
    <x:row r="14" ht="48" customHeight="1">
      <x:c r="A14" s="1"/>
      <x:c r="B14" s="1"/>
      <x:c r="C14" s="11" t="str">
        <x:v>Excluded exposures</x:v>
      </x:c>
      <x:c r="D14" s="12" t="str">
        <x:v>Assumption: nontransferable license; platform dependence without continuity</x:v>
      </x:c>
      <x:c r="E14" s="11"/>
      <x:c r="F14" s="11" t="str">
        <x:v>List deal breakers and unacceptable dependencies.</x:v>
      </x:c>
      <x:c r="G14" s="2"/>
      <x:c r="H14" s="2"/>
      <x:c r="I14" s="2"/>
      <x:c r="J14" s="2"/>
      <x:c r="K14" s="2"/>
      <x:c r="L14" s="2"/>
      <x:c r="M14" s="2"/>
      <x:c r="N14" s="2"/>
      <x:c r="O14" s="2"/>
      <x:c r="P14" s="2"/>
      <x:c r="Q14" s="2"/>
      <x:c r="R14" s="2"/>
      <x:c r="S14" s="2"/>
      <x:c r="T14" s="2"/>
      <x:c r="U14" s="2"/>
      <x:c r="V14" s="2"/>
      <x:c r="W14" s="2"/>
      <x:c r="X14" s="2"/>
      <x:c r="Y14" s="2"/>
      <x:c r="Z14" s="2"/>
      <x:c r="AA14" s="2"/>
      <x:c r="AB14" s="2"/>
      <x:c r="AC14" s="2"/>
      <x:c r="AD14" s="2"/>
      <x:c r="AE14" s="2"/>
      <x:c r="AF14" s="2"/>
      <x:c r="AG14" s="2"/>
      <x:c r="AH14" s="2"/>
    </x:row>
    <x:row r="15" ht="66" customHeight="1">
      <x:c r="A15" s="1"/>
      <x:c r="B15" s="1"/>
      <x:c r="C15" s="11" t="str">
        <x:v>Cash funding envelope (USD m)</x:v>
      </x:c>
      <x:c r="D15" s="14" t="n">
        <x:v>25</x:v>
      </x:c>
      <x:c r="E15" s="11"/>
      <x:c r="F15" s="11" t="str">
        <x:v>Buyer plus financing cash over the common funding horizon. Include cash consideration, debt repayment, fees, integration and incremental operating investment. Exclude noncash stock / rollover and undrawn facilities.</x:v>
      </x:c>
      <x:c r="G15" s="2"/>
      <x:c r="H15" s="2"/>
      <x:c r="I15" s="2"/>
      <x:c r="J15" s="2"/>
      <x:c r="K15" s="2"/>
      <x:c r="L15" s="2"/>
      <x:c r="M15" s="2"/>
      <x:c r="N15" s="2"/>
      <x:c r="O15" s="2"/>
      <x:c r="P15" s="2"/>
      <x:c r="Q15" s="2"/>
      <x:c r="R15" s="2"/>
      <x:c r="S15" s="2"/>
      <x:c r="T15" s="2"/>
      <x:c r="U15" s="2"/>
      <x:c r="V15" s="2"/>
      <x:c r="W15" s="2"/>
      <x:c r="X15" s="2"/>
      <x:c r="Y15" s="2"/>
      <x:c r="Z15" s="2"/>
      <x:c r="AA15" s="2"/>
      <x:c r="AB15" s="2"/>
      <x:c r="AC15" s="2"/>
      <x:c r="AD15" s="2"/>
      <x:c r="AE15" s="2"/>
      <x:c r="AF15" s="2"/>
      <x:c r="AG15" s="2"/>
      <x:c r="AH15" s="2"/>
    </x:row>
    <x:row r="16" ht="48" customHeight="1">
      <x:c r="A16" s="1"/>
      <x:c r="B16" s="1"/>
      <x:c r="C16" s="11" t="str">
        <x:v>Maximum months to capability</x:v>
      </x:c>
      <x:c r="D16" s="15" t="n">
        <x:v>12</x:v>
      </x:c>
      <x:c r="E16" s="11"/>
      <x:c r="F16" s="11" t="str">
        <x:v>Elapsed months from the review date until the capability can be used.</x:v>
      </x:c>
      <x:c r="G16" s="2"/>
      <x:c r="H16" s="2"/>
      <x:c r="I16" s="2"/>
      <x:c r="J16" s="2"/>
      <x:c r="K16" s="2"/>
      <x:c r="L16" s="2"/>
      <x:c r="M16" s="2"/>
      <x:c r="N16" s="2"/>
      <x:c r="O16" s="2"/>
      <x:c r="P16" s="2"/>
      <x:c r="Q16" s="2"/>
      <x:c r="R16" s="2"/>
      <x:c r="S16" s="2"/>
      <x:c r="T16" s="2"/>
      <x:c r="U16" s="2"/>
      <x:c r="V16" s="2"/>
      <x:c r="W16" s="2"/>
      <x:c r="X16" s="2"/>
      <x:c r="Y16" s="2"/>
      <x:c r="Z16" s="2"/>
      <x:c r="AA16" s="2"/>
      <x:c r="AB16" s="2"/>
      <x:c r="AC16" s="2"/>
      <x:c r="AD16" s="2"/>
      <x:c r="AE16" s="2"/>
      <x:c r="AF16" s="2"/>
      <x:c r="AG16" s="2"/>
      <x:c r="AH16" s="2"/>
    </x:row>
    <x:row r="17" ht="48" customHeight="1">
      <x:c r="A17" s="1"/>
      <x:c r="B17" s="1"/>
      <x:c r="C17" s="11" t="str">
        <x:v>Review date</x:v>
      </x:c>
      <x:c r="D17" s="16" t="n">
        <x:v>46275</x:v>
      </x:c>
      <x:c r="E17" s="11"/>
      <x:c r="F17" s="11" t="str">
        <x:v>Fixed date. Update deliberately as the screen is refreshed.</x:v>
      </x:c>
      <x:c r="G17" s="2"/>
      <x:c r="H17" s="2"/>
      <x:c r="I17" s="2"/>
      <x:c r="J17" s="2"/>
      <x:c r="K17" s="2"/>
      <x:c r="L17" s="2"/>
      <x:c r="M17" s="2"/>
      <x:c r="N17" s="2"/>
      <x:c r="O17" s="2"/>
      <x:c r="P17" s="2"/>
      <x:c r="Q17" s="2"/>
      <x:c r="R17" s="2"/>
      <x:c r="S17" s="2"/>
      <x:c r="T17" s="2"/>
      <x:c r="U17" s="2"/>
      <x:c r="V17" s="2"/>
      <x:c r="W17" s="2"/>
      <x:c r="X17" s="2"/>
      <x:c r="Y17" s="2"/>
      <x:c r="Z17" s="2"/>
      <x:c r="AA17" s="2"/>
      <x:c r="AB17" s="2"/>
      <x:c r="AC17" s="2"/>
      <x:c r="AD17" s="2"/>
      <x:c r="AE17" s="2"/>
      <x:c r="AF17" s="2"/>
      <x:c r="AG17" s="2"/>
      <x:c r="AH17" s="2"/>
    </x:row>
    <x:row r="18" ht="48" customHeight="1">
      <x:c r="A18" s="1"/>
      <x:c r="B18" s="1"/>
      <x:c r="C18" s="11" t="str">
        <x:v>Maximum evidence age (days)</x:v>
      </x:c>
      <x:c r="D18" s="17" t="n">
        <x:v>90</x:v>
      </x:c>
      <x:c r="E18" s="11"/>
      <x:c r="F18" s="11" t="str">
        <x:v>Calendar days. Evidence older than this remains open until refreshed.</x:v>
      </x:c>
      <x:c r="G18" s="2"/>
      <x:c r="H18" s="2"/>
      <x:c r="I18" s="2"/>
      <x:c r="J18" s="2"/>
      <x:c r="K18" s="2"/>
      <x:c r="L18" s="2"/>
      <x:c r="M18" s="2"/>
      <x:c r="N18" s="2"/>
      <x:c r="O18" s="2"/>
      <x:c r="P18" s="2"/>
      <x:c r="Q18" s="2"/>
      <x:c r="R18" s="2"/>
      <x:c r="S18" s="2"/>
      <x:c r="T18" s="2"/>
      <x:c r="U18" s="2"/>
      <x:c r="V18" s="2"/>
      <x:c r="W18" s="2"/>
      <x:c r="X18" s="2"/>
      <x:c r="Y18" s="2"/>
      <x:c r="Z18" s="2"/>
      <x:c r="AA18" s="2"/>
      <x:c r="AB18" s="2"/>
      <x:c r="AC18" s="2"/>
      <x:c r="AD18" s="2"/>
      <x:c r="AE18" s="2"/>
      <x:c r="AF18" s="2"/>
      <x:c r="AG18" s="2"/>
      <x:c r="AH18" s="2"/>
    </x:row>
    <x:row r="19" ht="48" customHeight="1">
      <x:c r="A19" s="1"/>
      <x:c r="B19" s="1"/>
      <x:c r="C19" s="11" t="str">
        <x:v>Executive sponsor</x:v>
      </x:c>
      <x:c r="D19" s="12"/>
      <x:c r="E19" s="11"/>
      <x:c r="F19" s="11" t="str">
        <x:v>Enter the person accountable for the business outcome.</x:v>
      </x:c>
      <x:c r="G19" s="2"/>
      <x:c r="H19" s="2"/>
      <x:c r="I19" s="2"/>
      <x:c r="J19" s="2"/>
      <x:c r="K19" s="2"/>
      <x:c r="L19" s="2"/>
      <x:c r="M19" s="2"/>
      <x:c r="N19" s="2"/>
      <x:c r="O19" s="2"/>
      <x:c r="P19" s="2"/>
      <x:c r="Q19" s="2"/>
      <x:c r="R19" s="2"/>
      <x:c r="S19" s="2"/>
      <x:c r="T19" s="2"/>
      <x:c r="U19" s="2"/>
      <x:c r="V19" s="2"/>
      <x:c r="W19" s="2"/>
      <x:c r="X19" s="2"/>
      <x:c r="Y19" s="2"/>
      <x:c r="Z19" s="2"/>
      <x:c r="AA19" s="2"/>
      <x:c r="AB19" s="2"/>
      <x:c r="AC19" s="2"/>
      <x:c r="AD19" s="2"/>
      <x:c r="AE19" s="2"/>
      <x:c r="AF19" s="2"/>
      <x:c r="AG19" s="2"/>
      <x:c r="AH19" s="2"/>
    </x:row>
    <x:row r="20" ht="48" customHeight="1">
      <x:c r="A20" s="1"/>
      <x:c r="B20" s="1"/>
      <x:c r="C20" s="11" t="str">
        <x:v>Decision authority</x:v>
      </x:c>
      <x:c r="D20" s="12"/>
      <x:c r="E20" s="11"/>
      <x:c r="F20" s="11" t="str">
        <x:v>Enter the person or committee authorized to approve the mandate.</x:v>
      </x:c>
      <x:c r="G20" s="2"/>
      <x:c r="H20" s="2"/>
      <x:c r="I20" s="2"/>
      <x:c r="J20" s="2"/>
      <x:c r="K20" s="2"/>
      <x:c r="L20" s="2"/>
      <x:c r="M20" s="2"/>
      <x:c r="N20" s="2"/>
      <x:c r="O20" s="2"/>
      <x:c r="P20" s="2"/>
      <x:c r="Q20" s="2"/>
      <x:c r="R20" s="2"/>
      <x:c r="S20" s="2"/>
      <x:c r="T20" s="2"/>
      <x:c r="U20" s="2"/>
      <x:c r="V20" s="2"/>
      <x:c r="W20" s="2"/>
      <x:c r="X20" s="2"/>
      <x:c r="Y20" s="2"/>
      <x:c r="Z20" s="2"/>
      <x:c r="AA20" s="2"/>
      <x:c r="AB20" s="2"/>
      <x:c r="AC20" s="2"/>
      <x:c r="AD20" s="2"/>
      <x:c r="AE20" s="2"/>
      <x:c r="AF20" s="2"/>
      <x:c r="AG20" s="2"/>
      <x:c r="AH20" s="2"/>
    </x:row>
    <x:row r="21" ht="48" customHeight="1">
      <x:c r="A21" s="1"/>
      <x:c r="B21" s="1"/>
      <x:c r="C21" s="11" t="str">
        <x:v>Mandate decision</x:v>
      </x:c>
      <x:c r="D21" s="12" t="str">
        <x:v>Draft</x:v>
      </x:c>
      <x:c r="E21" s="11"/>
      <x:c r="F21" s="11" t="str">
        <x:v>Record the human decision. A target screen never grants approval.</x:v>
      </x:c>
      <x:c r="G21" s="2"/>
      <x:c r="H21" s="2"/>
      <x:c r="I21" s="2"/>
      <x:c r="J21" s="2"/>
      <x:c r="K21" s="2"/>
      <x:c r="L21" s="2"/>
      <x:c r="M21" s="2"/>
      <x:c r="N21" s="2"/>
      <x:c r="O21" s="2"/>
      <x:c r="P21" s="2"/>
      <x:c r="Q21" s="2"/>
      <x:c r="R21" s="2"/>
      <x:c r="S21" s="2"/>
      <x:c r="T21" s="2"/>
      <x:c r="U21" s="2"/>
      <x:c r="V21" s="2"/>
      <x:c r="W21" s="2"/>
      <x:c r="X21" s="2"/>
      <x:c r="Y21" s="2"/>
      <x:c r="Z21" s="2"/>
      <x:c r="AA21" s="2"/>
      <x:c r="AB21" s="2"/>
      <x:c r="AC21" s="2"/>
      <x:c r="AD21" s="2"/>
      <x:c r="AE21" s="2"/>
      <x:c r="AF21" s="2"/>
      <x:c r="AG21" s="2"/>
      <x:c r="AH21" s="2"/>
    </x:row>
    <x:row r="22" ht="48" customHeight="1">
      <x:c r="A22" s="1"/>
      <x:c r="B22" s="1"/>
      <x:c r="C22" s="11" t="str">
        <x:v>Approval record / reference</x:v>
      </x:c>
      <x:c r="D22" s="12"/>
      <x:c r="E22" s="11"/>
      <x:c r="F22" s="11" t="str">
        <x:v>Link or identify the dated decision and any conditions.</x:v>
      </x:c>
      <x:c r="G22" s="2"/>
      <x:c r="H22" s="2"/>
      <x:c r="I22" s="2"/>
      <x:c r="J22" s="2"/>
      <x:c r="K22" s="2"/>
      <x:c r="L22" s="2"/>
      <x:c r="M22" s="2"/>
      <x:c r="N22" s="2"/>
      <x:c r="O22" s="2"/>
      <x:c r="P22" s="2"/>
      <x:c r="Q22" s="2"/>
      <x:c r="R22" s="2"/>
      <x:c r="S22" s="2"/>
      <x:c r="T22" s="2"/>
      <x:c r="U22" s="2"/>
      <x:c r="V22" s="2"/>
      <x:c r="W22" s="2"/>
      <x:c r="X22" s="2"/>
      <x:c r="Y22" s="2"/>
      <x:c r="Z22" s="2"/>
      <x:c r="AA22" s="2"/>
      <x:c r="AB22" s="2"/>
      <x:c r="AC22" s="2"/>
      <x:c r="AD22" s="2"/>
      <x:c r="AE22" s="2"/>
      <x:c r="AF22" s="2"/>
      <x:c r="AG22" s="2"/>
      <x:c r="AH22" s="2"/>
    </x:row>
    <x:row r="23" ht="48" customHeight="1">
      <x:c r="A23" s="1"/>
      <x:c r="B23" s="1"/>
      <x:c r="C23" s="11" t="str">
        <x:v>Approval date</x:v>
      </x:c>
      <x:c r="D23" s="16"/>
      <x:c r="E23" s="11"/>
      <x:c r="F23" s="11" t="str">
        <x:v>Date must be on or before the review date.</x:v>
      </x:c>
      <x:c r="G23" s="2"/>
      <x:c r="H23" s="2"/>
      <x:c r="I23" s="2"/>
      <x:c r="J23" s="2"/>
      <x:c r="K23" s="2"/>
      <x:c r="L23" s="2"/>
      <x:c r="M23" s="2"/>
      <x:c r="N23" s="2"/>
      <x:c r="O23" s="2"/>
      <x:c r="P23" s="2"/>
      <x:c r="Q23" s="2"/>
      <x:c r="R23" s="2"/>
      <x:c r="S23" s="2"/>
      <x:c r="T23" s="2"/>
      <x:c r="U23" s="2"/>
      <x:c r="V23" s="2"/>
      <x:c r="W23" s="2"/>
      <x:c r="X23" s="2"/>
      <x:c r="Y23" s="2"/>
      <x:c r="Z23" s="2"/>
      <x:c r="AA23" s="2"/>
      <x:c r="AB23" s="2"/>
      <x:c r="AC23" s="2"/>
      <x:c r="AD23" s="2"/>
      <x:c r="AE23" s="2"/>
      <x:c r="AF23" s="2"/>
      <x:c r="AG23" s="2"/>
      <x:c r="AH23" s="2"/>
    </x:row>
    <x:row r="24" ht="48" customHeight="1">
      <x:c r="A24" s="1"/>
      <x:c r="B24" s="1"/>
      <x:c r="C24" s="11" t="str">
        <x:v>Selected route</x:v>
      </x:c>
      <x:c r="D24" s="12" t="str">
        <x:v>Buy</x:v>
      </x:c>
      <x:c r="E24" s="11"/>
      <x:c r="F24" s="11" t="str">
        <x:v>Build, Buy, Partner or Do nothing. Review all alternatives on Routes.</x:v>
      </x:c>
      <x:c r="G24" s="2"/>
      <x:c r="H24" s="2"/>
      <x:c r="I24" s="2"/>
      <x:c r="J24" s="2"/>
      <x:c r="K24" s="2"/>
      <x:c r="L24" s="2"/>
      <x:c r="M24" s="2"/>
      <x:c r="N24" s="2"/>
      <x:c r="O24" s="2"/>
      <x:c r="P24" s="2"/>
      <x:c r="Q24" s="2"/>
      <x:c r="R24" s="2"/>
      <x:c r="S24" s="2"/>
      <x:c r="T24" s="2"/>
      <x:c r="U24" s="2"/>
      <x:c r="V24" s="2"/>
      <x:c r="W24" s="2"/>
      <x:c r="X24" s="2"/>
      <x:c r="Y24" s="2"/>
      <x:c r="Z24" s="2"/>
      <x:c r="AA24" s="2"/>
      <x:c r="AB24" s="2"/>
      <x:c r="AC24" s="2"/>
      <x:c r="AD24" s="2"/>
      <x:c r="AE24" s="2"/>
      <x:c r="AF24" s="2"/>
      <x:c r="AG24" s="2"/>
      <x:c r="AH24" s="2"/>
    </x:row>
    <x:row r="25" ht="48" customHeight="1">
      <x:c r="A25" s="1"/>
      <x:c r="B25" s="1"/>
      <x:c r="C25" s="11" t="str">
        <x:v>Why this route</x:v>
      </x:c>
      <x:c r="D25" s="12" t="str">
        <x:v>Assumption: speed and capability ownership justify testing Buy</x:v>
      </x:c>
      <x:c r="E25" s="11"/>
      <x:c r="F25" s="11" t="str">
        <x:v>Explain why the chosen route is preferable after reviewing alternatives.</x:v>
      </x:c>
      <x:c r="G25" s="2"/>
      <x:c r="H25" s="2"/>
      <x:c r="I25" s="2"/>
      <x:c r="J25" s="2"/>
      <x:c r="K25" s="2"/>
      <x:c r="L25" s="2"/>
      <x:c r="M25" s="2"/>
      <x:c r="N25" s="2"/>
      <x:c r="O25" s="2"/>
      <x:c r="P25" s="2"/>
      <x:c r="Q25" s="2"/>
      <x:c r="R25" s="2"/>
      <x:c r="S25" s="2"/>
      <x:c r="T25" s="2"/>
      <x:c r="U25" s="2"/>
      <x:c r="V25" s="2"/>
      <x:c r="W25" s="2"/>
      <x:c r="X25" s="2"/>
      <x:c r="Y25" s="2"/>
      <x:c r="Z25" s="2"/>
      <x:c r="AA25" s="2"/>
      <x:c r="AB25" s="2"/>
      <x:c r="AC25" s="2"/>
      <x:c r="AD25" s="2"/>
      <x:c r="AE25" s="2"/>
      <x:c r="AF25" s="2"/>
      <x:c r="AG25" s="2"/>
      <x:c r="AH25" s="2"/>
    </x:row>
    <x:row r="26" ht="48" customHeight="1">
      <x:c r="A26" s="1"/>
      <x:c r="B26" s="1"/>
      <x:c r="C26" s="11" t="str">
        <x:v>Next irreversible commitment</x:v>
      </x:c>
      <x:c r="D26" s="12" t="str">
        <x:v>Assumption: paid diligence or exclusivity requires separate authorization</x:v>
      </x:c>
      <x:c r="E26" s="11"/>
      <x:c r="F26" s="11" t="str">
        <x:v>State the next commitment and required decision, not a permission to act.</x:v>
      </x:c>
      <x:c r="G26" s="2"/>
      <x:c r="H26" s="2"/>
      <x:c r="I26" s="2"/>
      <x:c r="J26" s="2"/>
      <x:c r="K26" s="2"/>
      <x:c r="L26" s="2"/>
      <x:c r="M26" s="2"/>
      <x:c r="N26" s="2"/>
      <x:c r="O26" s="2"/>
      <x:c r="P26" s="2"/>
      <x:c r="Q26" s="2"/>
      <x:c r="R26" s="2"/>
      <x:c r="S26" s="2"/>
      <x:c r="T26" s="2"/>
      <x:c r="U26" s="2"/>
      <x:c r="V26" s="2"/>
      <x:c r="W26" s="2"/>
      <x:c r="X26" s="2"/>
      <x:c r="Y26" s="2"/>
      <x:c r="Z26" s="2"/>
      <x:c r="AA26" s="2"/>
      <x:c r="AB26" s="2"/>
      <x:c r="AC26" s="2"/>
      <x:c r="AD26" s="2"/>
      <x:c r="AE26" s="2"/>
      <x:c r="AF26" s="2"/>
      <x:c r="AG26" s="2"/>
      <x:c r="AH26" s="2"/>
    </x:row>
    <x:row r="27" ht="38" customHeight="1">
      <x:c r="A27" s="1"/>
      <x:c r="B27" s="1"/>
      <x:c r="C27" s="2" t="str">
        <x:v>Current mandate revision</x:v>
      </x:c>
      <x:c r="D27" s="10" t="n">
        <x:v>1</x:v>
      </x:c>
      <x:c r="E27" s="2"/>
      <x:c r="F27" s="11" t="str">
        <x:v>Increment after any material mandate change. Renew approval and reassess targets.</x:v>
      </x:c>
      <x:c r="G27" s="2"/>
      <x:c r="H27" s="2"/>
      <x:c r="I27" s="2"/>
      <x:c r="J27" s="2"/>
      <x:c r="K27" s="2"/>
      <x:c r="L27" s="2"/>
      <x:c r="M27" s="2"/>
      <x:c r="N27" s="2"/>
      <x:c r="O27" s="2"/>
      <x:c r="P27" s="2"/>
      <x:c r="Q27" s="2"/>
      <x:c r="R27" s="2"/>
      <x:c r="S27" s="2"/>
      <x:c r="T27" s="2"/>
      <x:c r="U27" s="2"/>
      <x:c r="V27" s="2"/>
      <x:c r="W27" s="2"/>
      <x:c r="X27" s="2"/>
      <x:c r="Y27" s="2"/>
      <x:c r="Z27" s="2"/>
      <x:c r="AA27" s="2"/>
      <x:c r="AB27" s="2"/>
      <x:c r="AC27" s="2"/>
      <x:c r="AD27" s="2"/>
      <x:c r="AE27" s="2"/>
      <x:c r="AF27" s="2"/>
      <x:c r="AG27" s="2"/>
      <x:c r="AH27" s="2"/>
    </x:row>
    <x:row r="28" ht="24" customHeight="1">
      <x:c r="A28" s="1"/>
      <x:c r="B28" s="1"/>
      <x:c r="C28" s="2" t="str">
        <x:v>Mandate definition</x:v>
      </x:c>
      <x:c r="D28" s="19" t="str">
        <x:f>IF(OR(COUNTBLANK(D7:D14)&gt;0,COUNT(D15:D18,D27,D32)&lt;&gt;6,MIN(D15:D18)&lt;0,D17&lt;=0,D18&lt;&gt;INT(D18),D27&lt;=0,D27&lt;&gt;INT(D27),D32&lt;=0,D25="",D26="",AND(D24&lt;&gt;"Build",D24&lt;&gt;"Buy",D24&lt;&gt;"Partner",D24&lt;&gt;"Do nothing"),COUNTIFS(G34:G39,"Defined")&lt;&gt;6,COUNTIFS(E34:E39,"Yes")=0),"Missing / invalid definition","Defined")</x:f>
        <x:v>Defined</x:v>
      </x:c>
      <x:c r="E28" s="2"/>
      <x:c r="F28" s="2"/>
      <x:c r="G28" s="2"/>
      <x:c r="H28" s="2"/>
      <x:c r="I28" s="2"/>
      <x:c r="J28" s="2"/>
      <x:c r="K28" s="2"/>
      <x:c r="L28" s="2"/>
      <x:c r="M28" s="2"/>
      <x:c r="N28" s="2"/>
      <x:c r="O28" s="2"/>
      <x:c r="P28" s="2"/>
      <x:c r="Q28" s="2"/>
      <x:c r="R28" s="2"/>
      <x:c r="S28" s="2"/>
      <x:c r="T28" s="2"/>
      <x:c r="U28" s="2"/>
      <x:c r="V28" s="2"/>
      <x:c r="W28" s="2"/>
      <x:c r="X28" s="2"/>
      <x:c r="Y28" s="2"/>
      <x:c r="Z28" s="2"/>
      <x:c r="AA28" s="2"/>
      <x:c r="AB28" s="2"/>
      <x:c r="AC28" s="2"/>
      <x:c r="AD28" s="2"/>
      <x:c r="AE28" s="2"/>
      <x:c r="AF28" s="2"/>
      <x:c r="AG28" s="2"/>
      <x:c r="AH28" s="2"/>
    </x:row>
    <x:row r="29" ht="24" customHeight="1">
      <x:c r="A29" s="1"/>
      <x:c r="B29" s="1"/>
      <x:c r="C29" s="2" t="str">
        <x:v>Mandate approval</x:v>
      </x:c>
      <x:c r="D29" s="19" t="str">
        <x:f>IF(D21="Declined","Declined",IF(D21="Draft","Draft",IF(D21&lt;&gt;"Approved","Invalid decision",IF(OR(D28&lt;&gt;"Defined",D19="",D20="",D22="",NOT(ISNUMBER(D23)),D23&lt;=0,D23&gt;D17,NOT(ISNUMBER(D31)),D31&lt;&gt;D27),"Missing approval prerequisites","Approval recorded"))))</x:f>
        <x:v>Draft</x:v>
      </x:c>
      <x:c r="E29" s="2"/>
      <x:c r="F29" s="2"/>
      <x:c r="G29" s="2"/>
      <x:c r="H29" s="2"/>
      <x:c r="I29" s="2"/>
      <x:c r="J29" s="2"/>
      <x:c r="K29" s="2"/>
      <x:c r="L29" s="2"/>
      <x:c r="M29" s="2"/>
      <x:c r="N29" s="2"/>
      <x:c r="O29" s="2"/>
      <x:c r="P29" s="2"/>
      <x:c r="Q29" s="2"/>
      <x:c r="R29" s="2"/>
      <x:c r="S29" s="2"/>
      <x:c r="T29" s="2"/>
      <x:c r="U29" s="2"/>
      <x:c r="V29" s="2"/>
      <x:c r="W29" s="2"/>
      <x:c r="X29" s="2"/>
      <x:c r="Y29" s="2"/>
      <x:c r="Z29" s="2"/>
      <x:c r="AA29" s="2"/>
      <x:c r="AB29" s="2"/>
      <x:c r="AC29" s="2"/>
      <x:c r="AD29" s="2"/>
      <x:c r="AE29" s="2"/>
      <x:c r="AF29" s="2"/>
      <x:c r="AG29" s="2"/>
      <x:c r="AH29" s="2"/>
    </x:row>
    <x:row r="30" ht="24" customHeight="1">
      <x:c r="A30" s="1"/>
      <x:c r="B30" s="1"/>
      <x:c r="C30" s="2" t="str">
        <x:v>Required criteria</x:v>
      </x:c>
      <x:c r="D30" s="19" t="n">
        <x:f>COUNTIFS(E34:E39,"Yes")</x:f>
        <x:v>6</x:v>
      </x:c>
      <x:c r="E30" s="2"/>
      <x:c r="F30" s="2"/>
      <x:c r="G30" s="2"/>
      <x:c r="H30" s="2"/>
      <x:c r="I30" s="2"/>
      <x:c r="J30" s="2"/>
      <x:c r="K30" s="2"/>
      <x:c r="L30" s="2"/>
      <x:c r="M30" s="2"/>
      <x:c r="N30" s="2"/>
      <x:c r="O30" s="2"/>
      <x:c r="P30" s="2"/>
      <x:c r="Q30" s="2"/>
      <x:c r="R30" s="2"/>
      <x:c r="S30" s="2"/>
      <x:c r="T30" s="2"/>
      <x:c r="U30" s="2"/>
      <x:c r="V30" s="2"/>
      <x:c r="W30" s="2"/>
      <x:c r="X30" s="2"/>
      <x:c r="Y30" s="2"/>
      <x:c r="Z30" s="2"/>
      <x:c r="AA30" s="2"/>
      <x:c r="AB30" s="2"/>
      <x:c r="AC30" s="2"/>
      <x:c r="AD30" s="2"/>
      <x:c r="AE30" s="2"/>
      <x:c r="AF30" s="2"/>
      <x:c r="AG30" s="2"/>
      <x:c r="AH30" s="2"/>
    </x:row>
    <x:row r="31" ht="24" customHeight="1">
      <x:c r="A31" s="1"/>
      <x:c r="B31" s="1"/>
      <x:c r="C31" s="2" t="str">
        <x:v>Approved mandate revision</x:v>
      </x:c>
      <x:c r="D31" s="9"/>
      <x:c r="E31" s="2"/>
      <x:c r="F31" s="2" t="str">
        <x:v>Enter the revision covered by the approval record.</x:v>
      </x:c>
      <x:c r="G31" s="2"/>
      <x:c r="H31" s="2"/>
      <x:c r="I31" s="2"/>
      <x:c r="J31" s="2"/>
      <x:c r="K31" s="2"/>
      <x:c r="L31" s="2"/>
      <x:c r="M31" s="2"/>
      <x:c r="N31" s="2"/>
      <x:c r="O31" s="2"/>
      <x:c r="P31" s="2"/>
      <x:c r="Q31" s="2"/>
      <x:c r="R31" s="2"/>
      <x:c r="S31" s="2"/>
      <x:c r="T31" s="2"/>
      <x:c r="U31" s="2"/>
      <x:c r="V31" s="2"/>
      <x:c r="W31" s="2"/>
      <x:c r="X31" s="2"/>
      <x:c r="Y31" s="2"/>
      <x:c r="Z31" s="2"/>
      <x:c r="AA31" s="2"/>
      <x:c r="AB31" s="2"/>
      <x:c r="AC31" s="2"/>
      <x:c r="AD31" s="2"/>
      <x:c r="AE31" s="2"/>
      <x:c r="AF31" s="2"/>
      <x:c r="AG31" s="2"/>
      <x:c r="AH31" s="2"/>
    </x:row>
    <x:row r="32" ht="38" customHeight="1">
      <x:c r="A32" s="1"/>
      <x:c r="B32" s="1"/>
      <x:c r="C32" s="11" t="str">
        <x:v>Common funding horizon (months)</x:v>
      </x:c>
      <x:c r="D32" s="13" t="n">
        <x:v>24</x:v>
      </x:c>
      <x:c r="E32" s="11"/>
      <x:c r="F32" s="11" t="str">
        <x:v>Use this same horizon from review date for all cash estimates.</x:v>
      </x:c>
      <x:c r="G32" s="2"/>
      <x:c r="H32" s="2"/>
      <x:c r="I32" s="2"/>
      <x:c r="J32" s="2"/>
      <x:c r="K32" s="2"/>
      <x:c r="L32" s="2"/>
      <x:c r="M32" s="2"/>
      <x:c r="N32" s="2"/>
      <x:c r="O32" s="2"/>
      <x:c r="P32" s="2"/>
      <x:c r="Q32" s="2"/>
      <x:c r="R32" s="2"/>
      <x:c r="S32" s="2"/>
      <x:c r="T32" s="2"/>
      <x:c r="U32" s="2"/>
      <x:c r="V32" s="2"/>
      <x:c r="W32" s="2"/>
      <x:c r="X32" s="2"/>
      <x:c r="Y32" s="2"/>
      <x:c r="Z32" s="2"/>
      <x:c r="AA32" s="2"/>
      <x:c r="AB32" s="2"/>
      <x:c r="AC32" s="2"/>
      <x:c r="AD32" s="2"/>
      <x:c r="AE32" s="2"/>
      <x:c r="AF32" s="2"/>
      <x:c r="AG32" s="2"/>
      <x:c r="AH32" s="2"/>
    </x:row>
    <x:row r="33" ht="42" customHeight="1">
      <x:c r="A33" s="1"/>
      <x:c r="B33" s="1"/>
      <x:c r="C33" s="8" t="str">
        <x:v>Criterion ID</x:v>
      </x:c>
      <x:c r="D33" s="8" t="str">
        <x:v>Required condition</x:v>
      </x:c>
      <x:c r="E33" s="8" t="str">
        <x:v>Required?</x:v>
      </x:c>
      <x:c r="F33" s="8" t="str">
        <x:v>Evidence that would satisfy it</x:v>
      </x:c>
      <x:c r="G33" s="8" t="str">
        <x:v>Definition status</x:v>
      </x:c>
      <x:c r="H33" s="2"/>
      <x:c r="I33" s="2"/>
      <x:c r="J33" s="2"/>
      <x:c r="K33" s="2"/>
      <x:c r="L33" s="2"/>
      <x:c r="M33" s="2"/>
      <x:c r="N33" s="2"/>
      <x:c r="O33" s="2"/>
      <x:c r="P33" s="2"/>
      <x:c r="Q33" s="2"/>
      <x:c r="R33" s="2"/>
      <x:c r="S33" s="2"/>
      <x:c r="T33" s="2"/>
      <x:c r="U33" s="2"/>
      <x:c r="V33" s="2"/>
      <x:c r="W33" s="2"/>
      <x:c r="X33" s="2"/>
      <x:c r="Y33" s="2"/>
      <x:c r="Z33" s="2"/>
      <x:c r="AA33" s="2"/>
      <x:c r="AB33" s="2"/>
      <x:c r="AC33" s="2"/>
      <x:c r="AD33" s="2"/>
      <x:c r="AE33" s="2"/>
      <x:c r="AF33" s="2"/>
      <x:c r="AG33" s="2"/>
      <x:c r="AH33" s="2"/>
    </x:row>
    <x:row r="34" ht="58" customHeight="1">
      <x:c r="A34" s="1"/>
      <x:c r="B34" s="1"/>
      <x:c r="C34" s="12" t="str">
        <x:v>C01</x:v>
      </x:c>
      <x:c r="D34" s="12" t="str">
        <x:v>Closes the capability gap</x:v>
      </x:c>
      <x:c r="E34" s="12" t="str">
        <x:v>Yes</x:v>
      </x:c>
      <x:c r="F34" s="12" t="str">
        <x:v>Demonstrated workflow and team capability mapped to the mandate.</x:v>
      </x:c>
      <x:c r="G34" s="18" t="str">
        <x:f>IF(OR(C34="",COUNTIFS($C$34:$C$39,C34)&lt;&gt;1,D34="",F34="",AND(E34&lt;&gt;"Yes",E34&lt;&gt;"No")),"Invalid criterion","Defined")</x:f>
        <x:v>Defined</x:v>
      </x:c>
      <x:c r="H34" s="2"/>
      <x:c r="I34" s="2"/>
      <x:c r="J34" s="2"/>
      <x:c r="K34" s="2"/>
      <x:c r="L34" s="2"/>
      <x:c r="M34" s="2"/>
      <x:c r="N34" s="2"/>
      <x:c r="O34" s="2"/>
      <x:c r="P34" s="2"/>
      <x:c r="Q34" s="2"/>
      <x:c r="R34" s="2"/>
      <x:c r="S34" s="2"/>
      <x:c r="T34" s="2"/>
      <x:c r="U34" s="2"/>
      <x:c r="V34" s="2"/>
      <x:c r="W34" s="2"/>
      <x:c r="X34" s="2"/>
      <x:c r="Y34" s="2"/>
      <x:c r="Z34" s="2"/>
      <x:c r="AA34" s="2"/>
      <x:c r="AB34" s="2"/>
      <x:c r="AC34" s="2"/>
      <x:c r="AD34" s="2"/>
      <x:c r="AE34" s="2"/>
      <x:c r="AF34" s="2"/>
      <x:c r="AG34" s="2"/>
      <x:c r="AH34" s="2"/>
    </x:row>
    <x:row r="35" ht="58" customHeight="1">
      <x:c r="A35" s="1"/>
      <x:c r="B35" s="1"/>
      <x:c r="C35" s="12" t="str">
        <x:v>C02</x:v>
      </x:c>
      <x:c r="D35" s="12" t="str">
        <x:v>Fits market and business perimeter</x:v>
      </x:c>
      <x:c r="E35" s="12" t="str">
        <x:v>Yes</x:v>
      </x:c>
      <x:c r="F35" s="12" t="str">
        <x:v>Revenue mix, customer segments, geography and business model.</x:v>
      </x:c>
      <x:c r="G35" s="18" t="str">
        <x:f>IF(OR(C35="",COUNTIFS($C$34:$C$39,C35)&lt;&gt;1,D35="",F35="",AND(E35&lt;&gt;"Yes",E35&lt;&gt;"No")),"Invalid criterion","Defined")</x:f>
        <x:v>Defined</x:v>
      </x:c>
      <x:c r="H35" s="2"/>
      <x:c r="I35" s="2"/>
      <x:c r="J35" s="2"/>
      <x:c r="K35" s="2"/>
      <x:c r="L35" s="2"/>
      <x:c r="M35" s="2"/>
      <x:c r="N35" s="2"/>
      <x:c r="O35" s="2"/>
      <x:c r="P35" s="2"/>
      <x:c r="Q35" s="2"/>
      <x:c r="R35" s="2"/>
      <x:c r="S35" s="2"/>
      <x:c r="T35" s="2"/>
      <x:c r="U35" s="2"/>
      <x:c r="V35" s="2"/>
      <x:c r="W35" s="2"/>
      <x:c r="X35" s="2"/>
      <x:c r="Y35" s="2"/>
      <x:c r="Z35" s="2"/>
      <x:c r="AA35" s="2"/>
      <x:c r="AB35" s="2"/>
      <x:c r="AC35" s="2"/>
      <x:c r="AD35" s="2"/>
      <x:c r="AE35" s="2"/>
      <x:c r="AF35" s="2"/>
      <x:c r="AG35" s="2"/>
      <x:c r="AH35" s="2"/>
    </x:row>
    <x:row r="36" ht="58" customHeight="1">
      <x:c r="A36" s="1"/>
      <x:c r="B36" s="1"/>
      <x:c r="C36" s="12" t="str">
        <x:v>C03</x:v>
      </x:c>
      <x:c r="D36" s="12" t="str">
        <x:v>Revenue and earnings support the thesis</x:v>
      </x:c>
      <x:c r="E36" s="12" t="str">
        <x:v>Yes</x:v>
      </x:c>
      <x:c r="F36" s="12" t="str">
        <x:v>Recurring revenue, retention, concentration and normalized economics.</x:v>
      </x:c>
      <x:c r="G36" s="18" t="str">
        <x:f>IF(OR(C36="",COUNTIFS($C$34:$C$39,C36)&lt;&gt;1,D36="",F36="",AND(E36&lt;&gt;"Yes",E36&lt;&gt;"No")),"Invalid criterion","Defined")</x:f>
        <x:v>Defined</x:v>
      </x:c>
      <x:c r="H36" s="2"/>
      <x:c r="I36" s="2"/>
      <x:c r="J36" s="2"/>
      <x:c r="K36" s="2"/>
      <x:c r="L36" s="2"/>
      <x:c r="M36" s="2"/>
      <x:c r="N36" s="2"/>
      <x:c r="O36" s="2"/>
      <x:c r="P36" s="2"/>
      <x:c r="Q36" s="2"/>
      <x:c r="R36" s="2"/>
      <x:c r="S36" s="2"/>
      <x:c r="T36" s="2"/>
      <x:c r="U36" s="2"/>
      <x:c r="V36" s="2"/>
      <x:c r="W36" s="2"/>
      <x:c r="X36" s="2"/>
      <x:c r="Y36" s="2"/>
      <x:c r="Z36" s="2"/>
      <x:c r="AA36" s="2"/>
      <x:c r="AB36" s="2"/>
      <x:c r="AC36" s="2"/>
      <x:c r="AD36" s="2"/>
      <x:c r="AE36" s="2"/>
      <x:c r="AF36" s="2"/>
      <x:c r="AG36" s="2"/>
      <x:c r="AH36" s="2"/>
    </x:row>
    <x:row r="37" ht="58" customHeight="1">
      <x:c r="A37" s="1"/>
      <x:c r="B37" s="1"/>
      <x:c r="C37" s="12" t="str">
        <x:v>C04</x:v>
      </x:c>
      <x:c r="D37" s="12" t="str">
        <x:v>Capability and revenue transfer</x:v>
      </x:c>
      <x:c r="E37" s="12" t="str">
        <x:v>Yes</x:v>
      </x:c>
      <x:c r="F37" s="12" t="str">
        <x:v>Contract, license, relationship and key-person continuity after ownership changes.</x:v>
      </x:c>
      <x:c r="G37" s="18" t="str">
        <x:f>IF(OR(C37="",COUNTIFS($C$34:$C$39,C37)&lt;&gt;1,D37="",F37="",AND(E37&lt;&gt;"Yes",E37&lt;&gt;"No")),"Invalid criterion","Defined")</x:f>
        <x:v>Defined</x:v>
      </x:c>
      <x:c r="H37" s="2"/>
      <x:c r="I37" s="2"/>
      <x:c r="J37" s="2"/>
      <x:c r="K37" s="2"/>
      <x:c r="L37" s="2"/>
      <x:c r="M37" s="2"/>
      <x:c r="N37" s="2"/>
      <x:c r="O37" s="2"/>
      <x:c r="P37" s="2"/>
      <x:c r="Q37" s="2"/>
      <x:c r="R37" s="2"/>
      <x:c r="S37" s="2"/>
      <x:c r="T37" s="2"/>
      <x:c r="U37" s="2"/>
      <x:c r="V37" s="2"/>
      <x:c r="W37" s="2"/>
      <x:c r="X37" s="2"/>
      <x:c r="Y37" s="2"/>
      <x:c r="Z37" s="2"/>
      <x:c r="AA37" s="2"/>
      <x:c r="AB37" s="2"/>
      <x:c r="AC37" s="2"/>
      <x:c r="AD37" s="2"/>
      <x:c r="AE37" s="2"/>
      <x:c r="AF37" s="2"/>
      <x:c r="AG37" s="2"/>
      <x:c r="AH37" s="2"/>
    </x:row>
    <x:row r="38" ht="58" customHeight="1">
      <x:c r="A38" s="1"/>
      <x:c r="B38" s="1"/>
      <x:c r="C38" s="12" t="str">
        <x:v>C05</x:v>
      </x:c>
      <x:c r="D38" s="12" t="str">
        <x:v>Integration is feasible</x:v>
      </x:c>
      <x:c r="E38" s="12" t="str">
        <x:v>Yes</x:v>
      </x:c>
      <x:c r="F38" s="12" t="str">
        <x:v>Named operating owner, resources and revenue-preservation plan.</x:v>
      </x:c>
      <x:c r="G38" s="18" t="str">
        <x:f>IF(OR(C38="",COUNTIFS($C$34:$C$39,C38)&lt;&gt;1,D38="",F38="",AND(E38&lt;&gt;"Yes",E38&lt;&gt;"No")),"Invalid criterion","Defined")</x:f>
        <x:v>Defined</x:v>
      </x:c>
      <x:c r="H38" s="2"/>
      <x:c r="I38" s="2"/>
      <x:c r="J38" s="2"/>
      <x:c r="K38" s="2"/>
      <x:c r="L38" s="2"/>
      <x:c r="M38" s="2"/>
      <x:c r="N38" s="2"/>
      <x:c r="O38" s="2"/>
      <x:c r="P38" s="2"/>
      <x:c r="Q38" s="2"/>
      <x:c r="R38" s="2"/>
      <x:c r="S38" s="2"/>
      <x:c r="T38" s="2"/>
      <x:c r="U38" s="2"/>
      <x:c r="V38" s="2"/>
      <x:c r="W38" s="2"/>
      <x:c r="X38" s="2"/>
      <x:c r="Y38" s="2"/>
      <x:c r="Z38" s="2"/>
      <x:c r="AA38" s="2"/>
      <x:c r="AB38" s="2"/>
      <x:c r="AC38" s="2"/>
      <x:c r="AD38" s="2"/>
      <x:c r="AE38" s="2"/>
      <x:c r="AF38" s="2"/>
      <x:c r="AG38" s="2"/>
      <x:c r="AH38" s="2"/>
    </x:row>
    <x:row r="39" ht="58" customHeight="1">
      <x:c r="A39" s="1"/>
      <x:c r="B39" s="1"/>
      <x:c r="C39" s="12" t="str">
        <x:v>C06</x:v>
      </x:c>
      <x:c r="D39" s="12" t="str">
        <x:v>Stays within strategic guardrails</x:v>
      </x:c>
      <x:c r="E39" s="12" t="str">
        <x:v>Yes</x:v>
      </x:c>
      <x:c r="F39" s="12" t="str">
        <x:v>Review of exclusions, dependencies and specific walk-away conditions.</x:v>
      </x:c>
      <x:c r="G39" s="18" t="str">
        <x:f>IF(OR(C39="",COUNTIFS($C$34:$C$39,C39)&lt;&gt;1,D39="",F39="",AND(E39&lt;&gt;"Yes",E39&lt;&gt;"No")),"Invalid criterion","Defined")</x:f>
        <x:v>Defined</x:v>
      </x:c>
      <x:c r="H39" s="2"/>
      <x:c r="I39" s="2"/>
      <x:c r="J39" s="2"/>
      <x:c r="K39" s="2"/>
      <x:c r="L39" s="2"/>
      <x:c r="M39" s="2"/>
      <x:c r="N39" s="2"/>
      <x:c r="O39" s="2"/>
      <x:c r="P39" s="2"/>
      <x:c r="Q39" s="2"/>
      <x:c r="R39" s="2"/>
      <x:c r="S39" s="2"/>
      <x:c r="T39" s="2"/>
      <x:c r="U39" s="2"/>
      <x:c r="V39" s="2"/>
      <x:c r="W39" s="2"/>
      <x:c r="X39" s="2"/>
      <x:c r="Y39" s="2"/>
      <x:c r="Z39" s="2"/>
      <x:c r="AA39" s="2"/>
      <x:c r="AB39" s="2"/>
      <x:c r="AC39" s="2"/>
      <x:c r="AD39" s="2"/>
      <x:c r="AE39" s="2"/>
      <x:c r="AF39" s="2"/>
      <x:c r="AG39" s="2"/>
      <x:c r="AH39" s="2"/>
    </x:row>
    <x:row r="40" ht="24" customHeight="1">
      <x:c r="A40" s="1"/>
      <x:c r="B40" s="1"/>
      <x:c r="C40" s="2"/>
      <x:c r="D40" s="2"/>
      <x:c r="E40" s="2"/>
      <x:c r="F40" s="2"/>
      <x:c r="G40" s="2"/>
      <x:c r="H40" s="2"/>
      <x:c r="I40" s="2"/>
      <x:c r="J40" s="2"/>
      <x:c r="K40" s="2"/>
      <x:c r="L40" s="2"/>
      <x:c r="M40" s="2"/>
      <x:c r="N40" s="2"/>
      <x:c r="O40" s="2"/>
      <x:c r="P40" s="2"/>
      <x:c r="Q40" s="2"/>
      <x:c r="R40" s="2"/>
      <x:c r="S40" s="2"/>
      <x:c r="T40" s="2"/>
      <x:c r="U40" s="2"/>
      <x:c r="V40" s="2"/>
      <x:c r="W40" s="2"/>
      <x:c r="X40" s="2"/>
      <x:c r="Y40" s="2"/>
      <x:c r="Z40" s="2"/>
      <x:c r="AA40" s="2"/>
      <x:c r="AB40" s="2"/>
      <x:c r="AC40" s="2"/>
      <x:c r="AD40" s="2"/>
      <x:c r="AE40" s="2"/>
      <x:c r="AF40" s="2"/>
      <x:c r="AG40" s="2"/>
      <x:c r="AH40" s="2"/>
    </x:row>
    <x:row r="41" ht="24" customHeight="1">
      <x:c r="A41" s="1"/>
      <x:c r="B41" s="1"/>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c r="AE41" s="2"/>
      <x:c r="AF41" s="2"/>
      <x:c r="AG41" s="2"/>
      <x:c r="AH41" s="2"/>
    </x:row>
    <x:row r="42" ht="24" customHeight="1">
      <x:c r="A42" s="1"/>
      <x:c r="B42" s="1"/>
      <x:c r="C42" s="4" t="str">
        <x:v>Material change: increment revision, reassess targets and renew approval. Criterion text changes also reopen reviewed screens.</x:v>
      </x:c>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c r="AE42" s="2"/>
      <x:c r="AF42" s="2"/>
      <x:c r="AG42" s="2"/>
      <x:c r="AH42" s="2"/>
    </x:row>
    <x:row r="43" ht="24" customHeight="1">
      <x:c r="A43" s="1"/>
      <x:c r="B43" s="1"/>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c r="AE43" s="2"/>
      <x:c r="AF43" s="2"/>
      <x:c r="AG43" s="2"/>
      <x:c r="AH43" s="2"/>
    </x:row>
    <x:row r="44" ht="24" customHeight="1">
      <x:c r="A44" s="1"/>
      <x:c r="B44" s="1"/>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c r="AE44" s="2"/>
      <x:c r="AF44" s="2"/>
      <x:c r="AG44" s="2"/>
      <x:c r="AH44" s="2"/>
    </x:row>
    <x:row r="45" ht="24" customHeight="1">
      <x:c r="A45" s="1"/>
      <x:c r="B45" s="1"/>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c r="AE45" s="2"/>
      <x:c r="AF45" s="2"/>
      <x:c r="AG45" s="2"/>
      <x:c r="AH45" s="2"/>
    </x:row>
    <x:row r="46" ht="24" customHeight="1">
      <x:c r="A46" s="1"/>
      <x:c r="B46" s="1"/>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c r="AC46" s="2"/>
      <x:c r="AD46" s="2"/>
      <x:c r="AE46" s="2"/>
      <x:c r="AF46" s="2"/>
      <x:c r="AG46" s="2"/>
      <x:c r="AH46" s="2"/>
    </x:row>
    <x:row r="47" ht="24" customHeight="1">
      <x:c r="A47" s="1"/>
      <x:c r="B47" s="1"/>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c r="AE47" s="2"/>
      <x:c r="AF47" s="2"/>
      <x:c r="AG47" s="2"/>
      <x:c r="AH47" s="2"/>
    </x:row>
    <x:row r="48" ht="24" customHeight="1">
      <x:c r="A48" s="1"/>
      <x:c r="B48" s="1"/>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c r="AE48" s="2"/>
      <x:c r="AF48" s="2"/>
      <x:c r="AG48" s="2"/>
      <x:c r="AH48" s="2"/>
    </x:row>
    <x:row r="49" ht="24" customHeight="1">
      <x:c r="A49" s="1"/>
      <x:c r="B49" s="1"/>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c r="AE49" s="2"/>
      <x:c r="AF49" s="2"/>
      <x:c r="AG49" s="2"/>
      <x:c r="AH49" s="2"/>
    </x:row>
    <x:row r="50" ht="24" customHeight="1">
      <x:c r="A50" s="1"/>
      <x:c r="B50" s="1"/>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c r="AE50" s="2"/>
      <x:c r="AF50" s="2"/>
      <x:c r="AG50" s="2"/>
      <x:c r="AH50" s="2"/>
    </x:row>
    <x:row r="51" ht="24" customHeight="1">
      <x:c r="A51" s="1"/>
      <x:c r="B51" s="1"/>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c r="AE51" s="2"/>
      <x:c r="AF51" s="2"/>
      <x:c r="AG51" s="2"/>
      <x:c r="AH51" s="2"/>
    </x:row>
    <x:row r="52" ht="24" customHeight="1">
      <x:c r="A52" s="1"/>
      <x:c r="B52" s="1"/>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c r="AE52" s="2"/>
      <x:c r="AF52" s="2"/>
      <x:c r="AG52" s="2"/>
      <x:c r="AH52" s="2"/>
    </x:row>
    <x:row r="53" ht="24" customHeight="1">
      <x:c r="A53" s="1"/>
      <x:c r="B53" s="1"/>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c r="AE53" s="2"/>
      <x:c r="AF53" s="2"/>
      <x:c r="AG53" s="2"/>
      <x:c r="AH53" s="2"/>
    </x:row>
    <x:row r="54" ht="24" customHeight="1">
      <x:c r="A54" s="1"/>
      <x:c r="B54" s="1"/>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c r="AE54" s="2"/>
      <x:c r="AF54" s="2"/>
      <x:c r="AG54" s="2"/>
      <x:c r="AH54" s="2"/>
    </x:row>
    <x:row r="55" ht="24" customHeight="1">
      <x:c r="A55" s="1"/>
      <x:c r="B55" s="1"/>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c r="AE55" s="2"/>
      <x:c r="AF55" s="2"/>
      <x:c r="AG55" s="2"/>
      <x:c r="AH55" s="2"/>
    </x:row>
    <x:row r="56" ht="24" customHeight="1">
      <x:c r="A56" s="1"/>
      <x:c r="B56" s="1"/>
      <x:c r="C56" s="2"/>
      <x:c r="D56" s="2"/>
      <x:c r="E56" s="2"/>
      <x:c r="F56" s="2"/>
      <x:c r="G56" s="2"/>
      <x:c r="H56" s="2"/>
      <x:c r="I56" s="2"/>
      <x:c r="J56" s="2"/>
      <x:c r="K56" s="2"/>
      <x:c r="L56" s="2"/>
      <x:c r="M56" s="2"/>
      <x:c r="N56" s="2"/>
      <x:c r="O56" s="2"/>
      <x:c r="P56" s="2"/>
      <x:c r="Q56" s="2"/>
      <x:c r="R56" s="2"/>
      <x:c r="S56" s="2"/>
      <x:c r="T56" s="2"/>
      <x:c r="U56" s="2"/>
      <x:c r="V56" s="2"/>
      <x:c r="W56" s="2"/>
      <x:c r="X56" s="2"/>
      <x:c r="Y56" s="2"/>
      <x:c r="Z56" s="2"/>
      <x:c r="AA56" s="2"/>
      <x:c r="AB56" s="2"/>
      <x:c r="AC56" s="2"/>
      <x:c r="AD56" s="2"/>
      <x:c r="AE56" s="2"/>
      <x:c r="AF56" s="2"/>
      <x:c r="AG56" s="2"/>
      <x:c r="AH56" s="2"/>
    </x:row>
    <x:row r="57" ht="24" customHeight="1">
      <x:c r="A57" s="1"/>
      <x:c r="B57" s="1"/>
      <x:c r="C57" s="2"/>
      <x:c r="D57" s="2"/>
      <x:c r="E57" s="2"/>
      <x:c r="F57" s="2"/>
      <x:c r="G57" s="2"/>
      <x:c r="H57" s="2"/>
      <x:c r="I57" s="2"/>
      <x:c r="J57" s="2"/>
      <x:c r="K57" s="2"/>
      <x:c r="L57" s="2"/>
      <x:c r="M57" s="2"/>
      <x:c r="N57" s="2"/>
      <x:c r="O57" s="2"/>
      <x:c r="P57" s="2"/>
      <x:c r="Q57" s="2"/>
      <x:c r="R57" s="2"/>
      <x:c r="S57" s="2"/>
      <x:c r="T57" s="2"/>
      <x:c r="U57" s="2"/>
      <x:c r="V57" s="2"/>
      <x:c r="W57" s="2"/>
      <x:c r="X57" s="2"/>
      <x:c r="Y57" s="2"/>
      <x:c r="Z57" s="2"/>
      <x:c r="AA57" s="2"/>
      <x:c r="AB57" s="2"/>
      <x:c r="AC57" s="2"/>
      <x:c r="AD57" s="2"/>
      <x:c r="AE57" s="2"/>
      <x:c r="AF57" s="2"/>
      <x:c r="AG57" s="2"/>
      <x:c r="AH57" s="2"/>
    </x:row>
    <x:row r="58" ht="24" customHeight="1">
      <x:c r="A58" s="1"/>
      <x:c r="B58" s="1"/>
      <x:c r="C58" s="2"/>
      <x:c r="D58" s="2"/>
      <x:c r="E58" s="2"/>
      <x:c r="F58" s="2"/>
      <x:c r="G58" s="2"/>
      <x:c r="H58" s="2"/>
      <x:c r="I58" s="2"/>
      <x:c r="J58" s="2"/>
      <x:c r="K58" s="2"/>
      <x:c r="L58" s="2"/>
      <x:c r="M58" s="2"/>
      <x:c r="N58" s="2"/>
      <x:c r="O58" s="2"/>
      <x:c r="P58" s="2"/>
      <x:c r="Q58" s="2"/>
      <x:c r="R58" s="2"/>
      <x:c r="S58" s="2"/>
      <x:c r="T58" s="2"/>
      <x:c r="U58" s="2"/>
      <x:c r="V58" s="2"/>
      <x:c r="W58" s="2"/>
      <x:c r="X58" s="2"/>
      <x:c r="Y58" s="2"/>
      <x:c r="Z58" s="2"/>
      <x:c r="AA58" s="2"/>
      <x:c r="AB58" s="2"/>
      <x:c r="AC58" s="2"/>
      <x:c r="AD58" s="2"/>
      <x:c r="AE58" s="2"/>
      <x:c r="AF58" s="2"/>
      <x:c r="AG58" s="2"/>
      <x:c r="AH58" s="2"/>
    </x:row>
    <x:row r="59" ht="24" customHeight="1">
      <x:c r="A59" s="1"/>
      <x:c r="B59" s="1"/>
      <x:c r="C59" s="2"/>
      <x:c r="D59" s="2"/>
      <x:c r="E59" s="2"/>
      <x:c r="F59" s="2"/>
      <x:c r="G59" s="2"/>
      <x:c r="H59" s="2"/>
      <x:c r="I59" s="2"/>
      <x:c r="J59" s="2"/>
      <x:c r="K59" s="2"/>
      <x:c r="L59" s="2"/>
      <x:c r="M59" s="2"/>
      <x:c r="N59" s="2"/>
      <x:c r="O59" s="2"/>
      <x:c r="P59" s="2"/>
      <x:c r="Q59" s="2"/>
      <x:c r="R59" s="2"/>
      <x:c r="S59" s="2"/>
      <x:c r="T59" s="2"/>
      <x:c r="U59" s="2"/>
      <x:c r="V59" s="2"/>
      <x:c r="W59" s="2"/>
      <x:c r="X59" s="2"/>
      <x:c r="Y59" s="2"/>
      <x:c r="Z59" s="2"/>
      <x:c r="AA59" s="2"/>
      <x:c r="AB59" s="2"/>
      <x:c r="AC59" s="2"/>
      <x:c r="AD59" s="2"/>
      <x:c r="AE59" s="2"/>
      <x:c r="AF59" s="2"/>
      <x:c r="AG59" s="2"/>
      <x:c r="AH59" s="2"/>
    </x:row>
    <x:row r="60" ht="24" customHeight="1">
      <x:c r="A60" s="1"/>
      <x:c r="B60" s="1"/>
      <x:c r="C60" s="2"/>
      <x:c r="D60" s="2"/>
      <x:c r="E60" s="2"/>
      <x:c r="F60" s="2"/>
      <x:c r="G60" s="2"/>
      <x:c r="H60" s="2"/>
      <x:c r="I60" s="2"/>
      <x:c r="J60" s="2"/>
      <x:c r="K60" s="2"/>
      <x:c r="L60" s="2"/>
      <x:c r="M60" s="2"/>
      <x:c r="N60" s="2"/>
      <x:c r="O60" s="2"/>
      <x:c r="P60" s="2"/>
      <x:c r="Q60" s="2"/>
      <x:c r="R60" s="2"/>
      <x:c r="S60" s="2"/>
      <x:c r="T60" s="2"/>
      <x:c r="U60" s="2"/>
      <x:c r="V60" s="2"/>
      <x:c r="W60" s="2"/>
      <x:c r="X60" s="2"/>
      <x:c r="Y60" s="2"/>
      <x:c r="Z60" s="2"/>
      <x:c r="AA60" s="2"/>
      <x:c r="AB60" s="2"/>
      <x:c r="AC60" s="2"/>
      <x:c r="AD60" s="2"/>
      <x:c r="AE60" s="2"/>
      <x:c r="AF60" s="2"/>
      <x:c r="AG60" s="2"/>
      <x:c r="AH60" s="2"/>
    </x:row>
    <x:row r="61" ht="24" customHeight="1">
      <x:c r="A61" s="1"/>
      <x:c r="B61" s="1"/>
      <x:c r="C61" s="2"/>
      <x:c r="D61" s="2"/>
      <x:c r="E61" s="2"/>
      <x:c r="F61" s="2"/>
      <x:c r="G61" s="2"/>
      <x:c r="H61" s="2"/>
      <x:c r="I61" s="2"/>
      <x:c r="J61" s="2"/>
      <x:c r="K61" s="2"/>
      <x:c r="L61" s="2"/>
      <x:c r="M61" s="2"/>
      <x:c r="N61" s="2"/>
      <x:c r="O61" s="2"/>
      <x:c r="P61" s="2"/>
      <x:c r="Q61" s="2"/>
      <x:c r="R61" s="2"/>
      <x:c r="S61" s="2"/>
      <x:c r="T61" s="2"/>
      <x:c r="U61" s="2"/>
      <x:c r="V61" s="2"/>
      <x:c r="W61" s="2"/>
      <x:c r="X61" s="2"/>
      <x:c r="Y61" s="2"/>
      <x:c r="Z61" s="2"/>
      <x:c r="AA61" s="2"/>
      <x:c r="AB61" s="2"/>
      <x:c r="AC61" s="2"/>
      <x:c r="AD61" s="2"/>
      <x:c r="AE61" s="2"/>
      <x:c r="AF61" s="2"/>
      <x:c r="AG61" s="2"/>
      <x:c r="AH61" s="2"/>
    </x:row>
    <x:row r="62" ht="24" customHeight="1">
      <x:c r="A62" s="1"/>
      <x:c r="B62" s="1"/>
      <x:c r="C62" s="2"/>
      <x:c r="D62" s="2"/>
      <x:c r="E62" s="2"/>
      <x:c r="F62" s="2"/>
      <x:c r="G62" s="2"/>
      <x:c r="H62" s="2"/>
      <x:c r="I62" s="2"/>
      <x:c r="J62" s="2"/>
      <x:c r="K62" s="2"/>
      <x:c r="L62" s="2"/>
      <x:c r="M62" s="2"/>
      <x:c r="N62" s="2"/>
      <x:c r="O62" s="2"/>
      <x:c r="P62" s="2"/>
      <x:c r="Q62" s="2"/>
      <x:c r="R62" s="2"/>
      <x:c r="S62" s="2"/>
      <x:c r="T62" s="2"/>
      <x:c r="U62" s="2"/>
      <x:c r="V62" s="2"/>
      <x:c r="W62" s="2"/>
      <x:c r="X62" s="2"/>
      <x:c r="Y62" s="2"/>
      <x:c r="Z62" s="2"/>
      <x:c r="AA62" s="2"/>
      <x:c r="AB62" s="2"/>
      <x:c r="AC62" s="2"/>
      <x:c r="AD62" s="2"/>
      <x:c r="AE62" s="2"/>
      <x:c r="AF62" s="2"/>
      <x:c r="AG62" s="2"/>
      <x:c r="AH62" s="2"/>
    </x:row>
    <x:row r="63" ht="24" customHeight="1">
      <x:c r="A63" s="1"/>
      <x:c r="B63" s="1"/>
      <x:c r="C63" s="2"/>
      <x:c r="D63" s="2"/>
      <x:c r="E63" s="2"/>
      <x:c r="F63" s="2"/>
      <x:c r="G63" s="2"/>
      <x:c r="H63" s="2"/>
      <x:c r="I63" s="2"/>
      <x:c r="J63" s="2"/>
      <x:c r="K63" s="2"/>
      <x:c r="L63" s="2"/>
      <x:c r="M63" s="2"/>
      <x:c r="N63" s="2"/>
      <x:c r="O63" s="2"/>
      <x:c r="P63" s="2"/>
      <x:c r="Q63" s="2"/>
      <x:c r="R63" s="2"/>
      <x:c r="S63" s="2"/>
      <x:c r="T63" s="2"/>
      <x:c r="U63" s="2"/>
      <x:c r="V63" s="2"/>
      <x:c r="W63" s="2"/>
      <x:c r="X63" s="2"/>
      <x:c r="Y63" s="2"/>
      <x:c r="Z63" s="2"/>
      <x:c r="AA63" s="2"/>
      <x:c r="AB63" s="2"/>
      <x:c r="AC63" s="2"/>
      <x:c r="AD63" s="2"/>
      <x:c r="AE63" s="2"/>
      <x:c r="AF63" s="2"/>
      <x:c r="AG63" s="2"/>
      <x:c r="AH63" s="2"/>
    </x:row>
    <x:row r="64" ht="24" customHeight="1">
      <x:c r="A64" s="1"/>
      <x:c r="B64" s="1"/>
      <x:c r="C64" s="2"/>
      <x:c r="D64" s="2"/>
      <x:c r="E64" s="2"/>
      <x:c r="F64" s="2"/>
      <x:c r="G64" s="2"/>
      <x:c r="H64" s="2"/>
      <x:c r="I64" s="2"/>
      <x:c r="J64" s="2"/>
      <x:c r="K64" s="2"/>
      <x:c r="L64" s="2"/>
      <x:c r="M64" s="2"/>
      <x:c r="N64" s="2"/>
      <x:c r="O64" s="2"/>
      <x:c r="P64" s="2"/>
      <x:c r="Q64" s="2"/>
      <x:c r="R64" s="2"/>
      <x:c r="S64" s="2"/>
      <x:c r="T64" s="2"/>
      <x:c r="U64" s="2"/>
      <x:c r="V64" s="2"/>
      <x:c r="W64" s="2"/>
      <x:c r="X64" s="2"/>
      <x:c r="Y64" s="2"/>
      <x:c r="Z64" s="2"/>
      <x:c r="AA64" s="2"/>
      <x:c r="AB64" s="2"/>
      <x:c r="AC64" s="2"/>
      <x:c r="AD64" s="2"/>
      <x:c r="AE64" s="2"/>
      <x:c r="AF64" s="2"/>
      <x:c r="AG64" s="2"/>
      <x:c r="AH64" s="2"/>
    </x:row>
    <x:row r="65" ht="24" customHeight="1">
      <x:c r="A65" s="1"/>
      <x:c r="B65" s="1"/>
      <x:c r="C65" s="2"/>
      <x:c r="D65" s="2"/>
      <x:c r="E65" s="2"/>
      <x:c r="F65" s="2"/>
      <x:c r="G65" s="2"/>
      <x:c r="H65" s="2"/>
      <x:c r="I65" s="2"/>
      <x:c r="J65" s="2"/>
      <x:c r="K65" s="2"/>
      <x:c r="L65" s="2"/>
      <x:c r="M65" s="2"/>
      <x:c r="N65" s="2"/>
      <x:c r="O65" s="2"/>
      <x:c r="P65" s="2"/>
      <x:c r="Q65" s="2"/>
      <x:c r="R65" s="2"/>
      <x:c r="S65" s="2"/>
      <x:c r="T65" s="2"/>
      <x:c r="U65" s="2"/>
      <x:c r="V65" s="2"/>
      <x:c r="W65" s="2"/>
      <x:c r="X65" s="2"/>
      <x:c r="Y65" s="2"/>
      <x:c r="Z65" s="2"/>
      <x:c r="AA65" s="2"/>
      <x:c r="AB65" s="2"/>
      <x:c r="AC65" s="2"/>
      <x:c r="AD65" s="2"/>
      <x:c r="AE65" s="2"/>
      <x:c r="AF65" s="2"/>
      <x:c r="AG65" s="2"/>
      <x:c r="AH65" s="2"/>
    </x:row>
    <x:row r="66" ht="24" customHeight="1">
      <x:c r="A66" s="1"/>
      <x:c r="B66" s="1"/>
      <x:c r="C66" s="2"/>
      <x:c r="D66" s="2"/>
      <x:c r="E66" s="2"/>
      <x:c r="F66" s="2"/>
      <x:c r="G66" s="2"/>
      <x:c r="H66" s="2"/>
      <x:c r="I66" s="2"/>
      <x:c r="J66" s="2"/>
      <x:c r="K66" s="2"/>
      <x:c r="L66" s="2"/>
      <x:c r="M66" s="2"/>
      <x:c r="N66" s="2"/>
      <x:c r="O66" s="2"/>
      <x:c r="P66" s="2"/>
      <x:c r="Q66" s="2"/>
      <x:c r="R66" s="2"/>
      <x:c r="S66" s="2"/>
      <x:c r="T66" s="2"/>
      <x:c r="U66" s="2"/>
      <x:c r="V66" s="2"/>
      <x:c r="W66" s="2"/>
      <x:c r="X66" s="2"/>
      <x:c r="Y66" s="2"/>
      <x:c r="Z66" s="2"/>
      <x:c r="AA66" s="2"/>
      <x:c r="AB66" s="2"/>
      <x:c r="AC66" s="2"/>
      <x:c r="AD66" s="2"/>
      <x:c r="AE66" s="2"/>
      <x:c r="AF66" s="2"/>
      <x:c r="AG66" s="2"/>
      <x:c r="AH66" s="2"/>
    </x:row>
    <x:row r="67" ht="24" customHeight="1">
      <x:c r="A67" s="1"/>
      <x:c r="B67" s="1"/>
      <x:c r="C67" s="2"/>
      <x:c r="D67" s="2"/>
      <x:c r="E67" s="2"/>
      <x:c r="F67" s="2"/>
      <x:c r="G67" s="2"/>
      <x:c r="H67" s="2"/>
      <x:c r="I67" s="2"/>
      <x:c r="J67" s="2"/>
      <x:c r="K67" s="2"/>
      <x:c r="L67" s="2"/>
      <x:c r="M67" s="2"/>
      <x:c r="N67" s="2"/>
      <x:c r="O67" s="2"/>
      <x:c r="P67" s="2"/>
      <x:c r="Q67" s="2"/>
      <x:c r="R67" s="2"/>
      <x:c r="S67" s="2"/>
      <x:c r="T67" s="2"/>
      <x:c r="U67" s="2"/>
      <x:c r="V67" s="2"/>
      <x:c r="W67" s="2"/>
      <x:c r="X67" s="2"/>
      <x:c r="Y67" s="2"/>
      <x:c r="Z67" s="2"/>
      <x:c r="AA67" s="2"/>
      <x:c r="AB67" s="2"/>
      <x:c r="AC67" s="2"/>
      <x:c r="AD67" s="2"/>
      <x:c r="AE67" s="2"/>
      <x:c r="AF67" s="2"/>
      <x:c r="AG67" s="2"/>
      <x:c r="AH67" s="2"/>
    </x:row>
    <x:row r="68" ht="24" customHeight="1">
      <x:c r="A68" s="1"/>
      <x:c r="B68" s="1"/>
      <x:c r="C68" s="2"/>
      <x:c r="D68" s="2"/>
      <x:c r="E68" s="2"/>
      <x:c r="F68" s="2"/>
      <x:c r="G68" s="2"/>
      <x:c r="H68" s="2"/>
      <x:c r="I68" s="2"/>
      <x:c r="J68" s="2"/>
      <x:c r="K68" s="2"/>
      <x:c r="L68" s="2"/>
      <x:c r="M68" s="2"/>
      <x:c r="N68" s="2"/>
      <x:c r="O68" s="2"/>
      <x:c r="P68" s="2"/>
      <x:c r="Q68" s="2"/>
      <x:c r="R68" s="2"/>
      <x:c r="S68" s="2"/>
      <x:c r="T68" s="2"/>
      <x:c r="U68" s="2"/>
      <x:c r="V68" s="2"/>
      <x:c r="W68" s="2"/>
      <x:c r="X68" s="2"/>
      <x:c r="Y68" s="2"/>
      <x:c r="Z68" s="2"/>
      <x:c r="AA68" s="2"/>
      <x:c r="AB68" s="2"/>
      <x:c r="AC68" s="2"/>
      <x:c r="AD68" s="2"/>
      <x:c r="AE68" s="2"/>
      <x:c r="AF68" s="2"/>
      <x:c r="AG68" s="2"/>
      <x:c r="AH68" s="2"/>
    </x:row>
    <x:row r="69" ht="24" customHeight="1">
      <x:c r="A69" s="1"/>
      <x:c r="B69" s="1"/>
      <x:c r="C69" s="2"/>
      <x:c r="D69" s="2"/>
      <x:c r="E69" s="2"/>
      <x:c r="F69" s="2"/>
      <x:c r="G69" s="2"/>
      <x:c r="H69" s="2"/>
      <x:c r="I69" s="2"/>
      <x:c r="J69" s="2"/>
      <x:c r="K69" s="2"/>
      <x:c r="L69" s="2"/>
      <x:c r="M69" s="2"/>
      <x:c r="N69" s="2"/>
      <x:c r="O69" s="2"/>
      <x:c r="P69" s="2"/>
      <x:c r="Q69" s="2"/>
      <x:c r="R69" s="2"/>
      <x:c r="S69" s="2"/>
      <x:c r="T69" s="2"/>
      <x:c r="U69" s="2"/>
      <x:c r="V69" s="2"/>
      <x:c r="W69" s="2"/>
      <x:c r="X69" s="2"/>
      <x:c r="Y69" s="2"/>
      <x:c r="Z69" s="2"/>
      <x:c r="AA69" s="2"/>
      <x:c r="AB69" s="2"/>
      <x:c r="AC69" s="2"/>
      <x:c r="AD69" s="2"/>
      <x:c r="AE69" s="2"/>
      <x:c r="AF69" s="2"/>
      <x:c r="AG69" s="2"/>
      <x:c r="AH69" s="2"/>
    </x:row>
    <x:row r="70" ht="24" customHeight="1">
      <x:c r="A70" s="1"/>
      <x:c r="B70" s="1"/>
      <x:c r="C70" s="2"/>
      <x:c r="D70" s="2"/>
      <x:c r="E70" s="2"/>
      <x:c r="F70" s="2"/>
      <x:c r="G70" s="2"/>
      <x:c r="H70" s="2"/>
      <x:c r="I70" s="2"/>
      <x:c r="J70" s="2"/>
      <x:c r="K70" s="2"/>
      <x:c r="L70" s="2"/>
      <x:c r="M70" s="2"/>
      <x:c r="N70" s="2"/>
      <x:c r="O70" s="2"/>
      <x:c r="P70" s="2"/>
      <x:c r="Q70" s="2"/>
      <x:c r="R70" s="2"/>
      <x:c r="S70" s="2"/>
      <x:c r="T70" s="2"/>
      <x:c r="U70" s="2"/>
      <x:c r="V70" s="2"/>
      <x:c r="W70" s="2"/>
      <x:c r="X70" s="2"/>
      <x:c r="Y70" s="2"/>
      <x:c r="Z70" s="2"/>
      <x:c r="AA70" s="2"/>
      <x:c r="AB70" s="2"/>
      <x:c r="AC70" s="2"/>
      <x:c r="AD70" s="2"/>
      <x:c r="AE70" s="2"/>
      <x:c r="AF70" s="2"/>
      <x:c r="AG70" s="2"/>
      <x:c r="AH70" s="2"/>
    </x:row>
    <x:row r="71" ht="24" customHeight="1">
      <x:c r="A71" s="1"/>
      <x:c r="B71" s="1"/>
      <x:c r="C71" s="2"/>
      <x:c r="D71" s="2"/>
      <x:c r="E71" s="2"/>
      <x:c r="F71" s="2"/>
      <x:c r="G71" s="2"/>
      <x:c r="H71" s="2"/>
      <x:c r="I71" s="2"/>
      <x:c r="J71" s="2"/>
      <x:c r="K71" s="2"/>
      <x:c r="L71" s="2"/>
      <x:c r="M71" s="2"/>
      <x:c r="N71" s="2"/>
      <x:c r="O71" s="2"/>
      <x:c r="P71" s="2"/>
      <x:c r="Q71" s="2"/>
      <x:c r="R71" s="2"/>
      <x:c r="S71" s="2"/>
      <x:c r="T71" s="2"/>
      <x:c r="U71" s="2"/>
      <x:c r="V71" s="2"/>
      <x:c r="W71" s="2"/>
      <x:c r="X71" s="2"/>
      <x:c r="Y71" s="2"/>
      <x:c r="Z71" s="2"/>
      <x:c r="AA71" s="2"/>
      <x:c r="AB71" s="2"/>
      <x:c r="AC71" s="2"/>
      <x:c r="AD71" s="2"/>
      <x:c r="AE71" s="2"/>
      <x:c r="AF71" s="2"/>
      <x:c r="AG71" s="2"/>
      <x:c r="AH71" s="2"/>
    </x:row>
    <x:row r="72" ht="24" customHeight="1">
      <x:c r="A72" s="1"/>
      <x:c r="B72" s="1"/>
      <x:c r="C72" s="2"/>
      <x:c r="D72" s="2"/>
      <x:c r="E72" s="2"/>
      <x:c r="F72" s="2"/>
      <x:c r="G72" s="2"/>
      <x:c r="H72" s="2"/>
      <x:c r="I72" s="2"/>
      <x:c r="J72" s="2"/>
      <x:c r="K72" s="2"/>
      <x:c r="L72" s="2"/>
      <x:c r="M72" s="2"/>
      <x:c r="N72" s="2"/>
      <x:c r="O72" s="2"/>
      <x:c r="P72" s="2"/>
      <x:c r="Q72" s="2"/>
      <x:c r="R72" s="2"/>
      <x:c r="S72" s="2"/>
      <x:c r="T72" s="2"/>
      <x:c r="U72" s="2"/>
      <x:c r="V72" s="2"/>
      <x:c r="W72" s="2"/>
      <x:c r="X72" s="2"/>
      <x:c r="Y72" s="2"/>
      <x:c r="Z72" s="2"/>
      <x:c r="AA72" s="2"/>
      <x:c r="AB72" s="2"/>
      <x:c r="AC72" s="2"/>
      <x:c r="AD72" s="2"/>
      <x:c r="AE72" s="2"/>
      <x:c r="AF72" s="2"/>
      <x:c r="AG72" s="2"/>
      <x:c r="AH72" s="2"/>
    </x:row>
    <x:row r="73" ht="24" customHeight="1">
      <x:c r="A73" s="1"/>
      <x:c r="B73" s="1"/>
      <x:c r="C73" s="2"/>
      <x:c r="D73" s="2"/>
      <x:c r="E73" s="2"/>
      <x:c r="F73" s="2"/>
      <x:c r="G73" s="2"/>
      <x:c r="H73" s="2"/>
      <x:c r="I73" s="2"/>
      <x:c r="J73" s="2"/>
      <x:c r="K73" s="2"/>
      <x:c r="L73" s="2"/>
      <x:c r="M73" s="2"/>
      <x:c r="N73" s="2"/>
      <x:c r="O73" s="2"/>
      <x:c r="P73" s="2"/>
      <x:c r="Q73" s="2"/>
      <x:c r="R73" s="2"/>
      <x:c r="S73" s="2"/>
      <x:c r="T73" s="2"/>
      <x:c r="U73" s="2"/>
      <x:c r="V73" s="2"/>
      <x:c r="W73" s="2"/>
      <x:c r="X73" s="2"/>
      <x:c r="Y73" s="2"/>
      <x:c r="Z73" s="2"/>
      <x:c r="AA73" s="2"/>
      <x:c r="AB73" s="2"/>
      <x:c r="AC73" s="2"/>
      <x:c r="AD73" s="2"/>
      <x:c r="AE73" s="2"/>
      <x:c r="AF73" s="2"/>
      <x:c r="AG73" s="2"/>
      <x:c r="AH73" s="2"/>
    </x:row>
    <x:row r="74" ht="24" customHeight="1">
      <x:c r="A74" s="1"/>
      <x:c r="B74" s="1"/>
      <x:c r="C74" s="2"/>
      <x:c r="D74" s="2"/>
      <x:c r="E74" s="2"/>
      <x:c r="F74" s="2"/>
      <x:c r="G74" s="2"/>
      <x:c r="H74" s="2"/>
      <x:c r="I74" s="2"/>
      <x:c r="J74" s="2"/>
      <x:c r="K74" s="2"/>
      <x:c r="L74" s="2"/>
      <x:c r="M74" s="2"/>
      <x:c r="N74" s="2"/>
      <x:c r="O74" s="2"/>
      <x:c r="P74" s="2"/>
      <x:c r="Q74" s="2"/>
      <x:c r="R74" s="2"/>
      <x:c r="S74" s="2"/>
      <x:c r="T74" s="2"/>
      <x:c r="U74" s="2"/>
      <x:c r="V74" s="2"/>
      <x:c r="W74" s="2"/>
      <x:c r="X74" s="2"/>
      <x:c r="Y74" s="2"/>
      <x:c r="Z74" s="2"/>
      <x:c r="AA74" s="2"/>
      <x:c r="AB74" s="2"/>
      <x:c r="AC74" s="2"/>
      <x:c r="AD74" s="2"/>
      <x:c r="AE74" s="2"/>
      <x:c r="AF74" s="2"/>
      <x:c r="AG74" s="2"/>
      <x:c r="AH74" s="2"/>
    </x:row>
    <x:row r="75" ht="24" customHeight="1">
      <x:c r="A75" s="1"/>
      <x:c r="B75" s="1"/>
      <x:c r="C75" s="2"/>
      <x:c r="D75" s="2"/>
      <x:c r="E75" s="2"/>
      <x:c r="F75" s="2"/>
      <x:c r="G75" s="2"/>
      <x:c r="H75" s="2"/>
      <x:c r="I75" s="2"/>
      <x:c r="J75" s="2"/>
      <x:c r="K75" s="2"/>
      <x:c r="L75" s="2"/>
      <x:c r="M75" s="2"/>
      <x:c r="N75" s="2"/>
      <x:c r="O75" s="2"/>
      <x:c r="P75" s="2"/>
      <x:c r="Q75" s="2"/>
      <x:c r="R75" s="2"/>
      <x:c r="S75" s="2"/>
      <x:c r="T75" s="2"/>
      <x:c r="U75" s="2"/>
      <x:c r="V75" s="2"/>
      <x:c r="W75" s="2"/>
      <x:c r="X75" s="2"/>
      <x:c r="Y75" s="2"/>
      <x:c r="Z75" s="2"/>
      <x:c r="AA75" s="2"/>
      <x:c r="AB75" s="2"/>
      <x:c r="AC75" s="2"/>
      <x:c r="AD75" s="2"/>
      <x:c r="AE75" s="2"/>
      <x:c r="AF75" s="2"/>
      <x:c r="AG75" s="2"/>
      <x:c r="AH75" s="2"/>
    </x:row>
    <x:row r="76" ht="24" customHeight="1">
      <x:c r="A76" s="1"/>
      <x:c r="B76" s="1"/>
      <x:c r="C76" s="2"/>
      <x:c r="D76" s="2"/>
      <x:c r="E76" s="2"/>
      <x:c r="F76" s="2"/>
      <x:c r="G76" s="2"/>
      <x:c r="H76" s="2"/>
      <x:c r="I76" s="2"/>
      <x:c r="J76" s="2"/>
      <x:c r="K76" s="2"/>
      <x:c r="L76" s="2"/>
      <x:c r="M76" s="2"/>
      <x:c r="N76" s="2"/>
      <x:c r="O76" s="2"/>
      <x:c r="P76" s="2"/>
      <x:c r="Q76" s="2"/>
      <x:c r="R76" s="2"/>
      <x:c r="S76" s="2"/>
      <x:c r="T76" s="2"/>
      <x:c r="U76" s="2"/>
      <x:c r="V76" s="2"/>
      <x:c r="W76" s="2"/>
      <x:c r="X76" s="2"/>
      <x:c r="Y76" s="2"/>
      <x:c r="Z76" s="2"/>
      <x:c r="AA76" s="2"/>
      <x:c r="AB76" s="2"/>
      <x:c r="AC76" s="2"/>
      <x:c r="AD76" s="2"/>
      <x:c r="AE76" s="2"/>
      <x:c r="AF76" s="2"/>
      <x:c r="AG76" s="2"/>
      <x:c r="AH76" s="2"/>
    </x:row>
    <x:row r="77" ht="24" customHeight="1">
      <x:c r="A77" s="1"/>
      <x:c r="B77" s="1"/>
      <x:c r="C77" s="2"/>
      <x:c r="D77" s="2"/>
      <x:c r="E77" s="2"/>
      <x:c r="F77" s="2"/>
      <x:c r="G77" s="2"/>
      <x:c r="H77" s="2"/>
      <x:c r="I77" s="2"/>
      <x:c r="J77" s="2"/>
      <x:c r="K77" s="2"/>
      <x:c r="L77" s="2"/>
      <x:c r="M77" s="2"/>
      <x:c r="N77" s="2"/>
      <x:c r="O77" s="2"/>
      <x:c r="P77" s="2"/>
      <x:c r="Q77" s="2"/>
      <x:c r="R77" s="2"/>
      <x:c r="S77" s="2"/>
      <x:c r="T77" s="2"/>
      <x:c r="U77" s="2"/>
      <x:c r="V77" s="2"/>
      <x:c r="W77" s="2"/>
      <x:c r="X77" s="2"/>
      <x:c r="Y77" s="2"/>
      <x:c r="Z77" s="2"/>
      <x:c r="AA77" s="2"/>
      <x:c r="AB77" s="2"/>
      <x:c r="AC77" s="2"/>
      <x:c r="AD77" s="2"/>
      <x:c r="AE77" s="2"/>
      <x:c r="AF77" s="2"/>
      <x:c r="AG77" s="2"/>
      <x:c r="AH77" s="2"/>
    </x:row>
    <x:row r="78" ht="24" customHeight="1">
      <x:c r="A78" s="1"/>
      <x:c r="B78" s="1"/>
      <x:c r="C78" s="2"/>
      <x:c r="D78" s="2"/>
      <x:c r="E78" s="2"/>
      <x:c r="F78" s="2"/>
      <x:c r="G78" s="2"/>
      <x:c r="H78" s="2"/>
      <x:c r="I78" s="2"/>
      <x:c r="J78" s="2"/>
      <x:c r="K78" s="2"/>
      <x:c r="L78" s="2"/>
      <x:c r="M78" s="2"/>
      <x:c r="N78" s="2"/>
      <x:c r="O78" s="2"/>
      <x:c r="P78" s="2"/>
      <x:c r="Q78" s="2"/>
      <x:c r="R78" s="2"/>
      <x:c r="S78" s="2"/>
      <x:c r="T78" s="2"/>
      <x:c r="U78" s="2"/>
      <x:c r="V78" s="2"/>
      <x:c r="W78" s="2"/>
      <x:c r="X78" s="2"/>
      <x:c r="Y78" s="2"/>
      <x:c r="Z78" s="2"/>
      <x:c r="AA78" s="2"/>
      <x:c r="AB78" s="2"/>
      <x:c r="AC78" s="2"/>
      <x:c r="AD78" s="2"/>
      <x:c r="AE78" s="2"/>
      <x:c r="AF78" s="2"/>
      <x:c r="AG78" s="2"/>
      <x:c r="AH78" s="2"/>
    </x:row>
    <x:row r="79" ht="24" customHeight="1">
      <x:c r="A79" s="1"/>
      <x:c r="B79" s="1"/>
      <x:c r="C79" s="2"/>
      <x:c r="D79" s="2"/>
      <x:c r="E79" s="2"/>
      <x:c r="F79" s="2"/>
      <x:c r="G79" s="2"/>
      <x:c r="H79" s="2"/>
      <x:c r="I79" s="2"/>
      <x:c r="J79" s="2"/>
      <x:c r="K79" s="2"/>
      <x:c r="L79" s="2"/>
      <x:c r="M79" s="2"/>
      <x:c r="N79" s="2"/>
      <x:c r="O79" s="2"/>
      <x:c r="P79" s="2"/>
      <x:c r="Q79" s="2"/>
      <x:c r="R79" s="2"/>
      <x:c r="S79" s="2"/>
      <x:c r="T79" s="2"/>
      <x:c r="U79" s="2"/>
      <x:c r="V79" s="2"/>
      <x:c r="W79" s="2"/>
      <x:c r="X79" s="2"/>
      <x:c r="Y79" s="2"/>
      <x:c r="Z79" s="2"/>
      <x:c r="AA79" s="2"/>
      <x:c r="AB79" s="2"/>
      <x:c r="AC79" s="2"/>
      <x:c r="AD79" s="2"/>
      <x:c r="AE79" s="2"/>
      <x:c r="AF79" s="2"/>
      <x:c r="AG79" s="2"/>
      <x:c r="AH79" s="2"/>
    </x:row>
    <x:row r="80" ht="24" customHeight="1">
      <x:c r="A80" s="1"/>
      <x:c r="B80" s="1"/>
      <x:c r="C80" s="2"/>
      <x:c r="D80" s="2"/>
      <x:c r="E80" s="2"/>
      <x:c r="F80" s="2"/>
      <x:c r="G80" s="2"/>
      <x:c r="H80" s="2"/>
      <x:c r="I80" s="2"/>
      <x:c r="J80" s="2"/>
      <x:c r="K80" s="2"/>
      <x:c r="L80" s="2"/>
      <x:c r="M80" s="2"/>
      <x:c r="N80" s="2"/>
      <x:c r="O80" s="2"/>
      <x:c r="P80" s="2"/>
      <x:c r="Q80" s="2"/>
      <x:c r="R80" s="2"/>
      <x:c r="S80" s="2"/>
      <x:c r="T80" s="2"/>
      <x:c r="U80" s="2"/>
      <x:c r="V80" s="2"/>
      <x:c r="W80" s="2"/>
      <x:c r="X80" s="2"/>
      <x:c r="Y80" s="2"/>
      <x:c r="Z80" s="2"/>
      <x:c r="AA80" s="2"/>
      <x:c r="AB80" s="2"/>
      <x:c r="AC80" s="2"/>
      <x:c r="AD80" s="2"/>
      <x:c r="AE80" s="2"/>
      <x:c r="AF80" s="2"/>
      <x:c r="AG80" s="2"/>
      <x:c r="AH80" s="2"/>
    </x:row>
    <x:row r="81" ht="24" customHeight="1">
      <x:c r="A81" s="1"/>
      <x:c r="B81" s="1"/>
      <x:c r="C81" s="2"/>
      <x:c r="D81" s="2"/>
      <x:c r="E81" s="2"/>
      <x:c r="F81" s="2"/>
      <x:c r="G81" s="2"/>
      <x:c r="H81" s="2"/>
      <x:c r="I81" s="2"/>
      <x:c r="J81" s="2"/>
      <x:c r="K81" s="2"/>
      <x:c r="L81" s="2"/>
      <x:c r="M81" s="2"/>
      <x:c r="N81" s="2"/>
      <x:c r="O81" s="2"/>
      <x:c r="P81" s="2"/>
      <x:c r="Q81" s="2"/>
      <x:c r="R81" s="2"/>
      <x:c r="S81" s="2"/>
      <x:c r="T81" s="2"/>
      <x:c r="U81" s="2"/>
      <x:c r="V81" s="2"/>
      <x:c r="W81" s="2"/>
      <x:c r="X81" s="2"/>
      <x:c r="Y81" s="2"/>
      <x:c r="Z81" s="2"/>
      <x:c r="AA81" s="2"/>
      <x:c r="AB81" s="2"/>
      <x:c r="AC81" s="2"/>
      <x:c r="AD81" s="2"/>
      <x:c r="AE81" s="2"/>
      <x:c r="AF81" s="2"/>
      <x:c r="AG81" s="2"/>
      <x:c r="AH81" s="2"/>
    </x:row>
    <x:row r="82" ht="24" customHeight="1">
      <x:c r="A82" s="1"/>
      <x:c r="B82" s="1"/>
      <x:c r="C82" s="2"/>
      <x:c r="D82" s="2"/>
      <x:c r="E82" s="2"/>
      <x:c r="F82" s="2"/>
      <x:c r="G82" s="2"/>
      <x:c r="H82" s="2"/>
      <x:c r="I82" s="2"/>
      <x:c r="J82" s="2"/>
      <x:c r="K82" s="2"/>
      <x:c r="L82" s="2"/>
      <x:c r="M82" s="2"/>
      <x:c r="N82" s="2"/>
      <x:c r="O82" s="2"/>
      <x:c r="P82" s="2"/>
      <x:c r="Q82" s="2"/>
      <x:c r="R82" s="2"/>
      <x:c r="S82" s="2"/>
      <x:c r="T82" s="2"/>
      <x:c r="U82" s="2"/>
      <x:c r="V82" s="2"/>
      <x:c r="W82" s="2"/>
      <x:c r="X82" s="2"/>
      <x:c r="Y82" s="2"/>
      <x:c r="Z82" s="2"/>
      <x:c r="AA82" s="2"/>
      <x:c r="AB82" s="2"/>
      <x:c r="AC82" s="2"/>
      <x:c r="AD82" s="2"/>
      <x:c r="AE82" s="2"/>
      <x:c r="AF82" s="2"/>
      <x:c r="AG82" s="2"/>
      <x:c r="AH82" s="2"/>
    </x:row>
    <x:row r="83" ht="24" customHeight="1">
      <x:c r="A83" s="1"/>
      <x:c r="B83" s="1"/>
      <x:c r="C83" s="2"/>
      <x:c r="D83" s="2"/>
      <x:c r="E83" s="2"/>
      <x:c r="F83" s="2"/>
      <x:c r="G83" s="2"/>
      <x:c r="H83" s="2"/>
      <x:c r="I83" s="2"/>
      <x:c r="J83" s="2"/>
      <x:c r="K83" s="2"/>
      <x:c r="L83" s="2"/>
      <x:c r="M83" s="2"/>
      <x:c r="N83" s="2"/>
      <x:c r="O83" s="2"/>
      <x:c r="P83" s="2"/>
      <x:c r="Q83" s="2"/>
      <x:c r="R83" s="2"/>
      <x:c r="S83" s="2"/>
      <x:c r="T83" s="2"/>
      <x:c r="U83" s="2"/>
      <x:c r="V83" s="2"/>
      <x:c r="W83" s="2"/>
      <x:c r="X83" s="2"/>
      <x:c r="Y83" s="2"/>
      <x:c r="Z83" s="2"/>
      <x:c r="AA83" s="2"/>
      <x:c r="AB83" s="2"/>
      <x:c r="AC83" s="2"/>
      <x:c r="AD83" s="2"/>
      <x:c r="AE83" s="2"/>
      <x:c r="AF83" s="2"/>
      <x:c r="AG83" s="2"/>
      <x:c r="AH83" s="2"/>
    </x:row>
    <x:row r="84" ht="24" customHeight="1">
      <x:c r="A84" s="1"/>
      <x:c r="B84" s="1"/>
      <x:c r="C84" s="2"/>
      <x:c r="D84" s="2"/>
      <x:c r="E84" s="2"/>
      <x:c r="F84" s="2"/>
      <x:c r="G84" s="2"/>
      <x:c r="H84" s="2"/>
      <x:c r="I84" s="2"/>
      <x:c r="J84" s="2"/>
      <x:c r="K84" s="2"/>
      <x:c r="L84" s="2"/>
      <x:c r="M84" s="2"/>
      <x:c r="N84" s="2"/>
      <x:c r="O84" s="2"/>
      <x:c r="P84" s="2"/>
      <x:c r="Q84" s="2"/>
      <x:c r="R84" s="2"/>
      <x:c r="S84" s="2"/>
      <x:c r="T84" s="2"/>
      <x:c r="U84" s="2"/>
      <x:c r="V84" s="2"/>
      <x:c r="W84" s="2"/>
      <x:c r="X84" s="2"/>
      <x:c r="Y84" s="2"/>
      <x:c r="Z84" s="2"/>
      <x:c r="AA84" s="2"/>
      <x:c r="AB84" s="2"/>
      <x:c r="AC84" s="2"/>
      <x:c r="AD84" s="2"/>
      <x:c r="AE84" s="2"/>
      <x:c r="AF84" s="2"/>
      <x:c r="AG84" s="2"/>
      <x:c r="AH84" s="2"/>
    </x:row>
    <x:row r="85" ht="24" customHeight="1">
      <x:c r="A85" s="1"/>
      <x:c r="B85" s="1"/>
      <x:c r="C85" s="2"/>
      <x:c r="D85" s="2"/>
      <x:c r="E85" s="2"/>
      <x:c r="F85" s="2"/>
      <x:c r="G85" s="2"/>
      <x:c r="H85" s="2"/>
      <x:c r="I85" s="2"/>
      <x:c r="J85" s="2"/>
      <x:c r="K85" s="2"/>
      <x:c r="L85" s="2"/>
      <x:c r="M85" s="2"/>
      <x:c r="N85" s="2"/>
      <x:c r="O85" s="2"/>
      <x:c r="P85" s="2"/>
      <x:c r="Q85" s="2"/>
      <x:c r="R85" s="2"/>
      <x:c r="S85" s="2"/>
      <x:c r="T85" s="2"/>
      <x:c r="U85" s="2"/>
      <x:c r="V85" s="2"/>
      <x:c r="W85" s="2"/>
      <x:c r="X85" s="2"/>
      <x:c r="Y85" s="2"/>
      <x:c r="Z85" s="2"/>
      <x:c r="AA85" s="2"/>
      <x:c r="AB85" s="2"/>
      <x:c r="AC85" s="2"/>
      <x:c r="AD85" s="2"/>
      <x:c r="AE85" s="2"/>
      <x:c r="AF85" s="2"/>
      <x:c r="AG85" s="2"/>
      <x:c r="AH85" s="2"/>
    </x:row>
    <x:row r="86" ht="24" customHeight="1">
      <x:c r="A86" s="1"/>
      <x:c r="B86" s="1"/>
      <x:c r="C86" s="2"/>
      <x:c r="D86" s="2"/>
      <x:c r="E86" s="2"/>
      <x:c r="F86" s="2"/>
      <x:c r="G86" s="2"/>
      <x:c r="H86" s="2"/>
      <x:c r="I86" s="2"/>
      <x:c r="J86" s="2"/>
      <x:c r="K86" s="2"/>
      <x:c r="L86" s="2"/>
      <x:c r="M86" s="2"/>
      <x:c r="N86" s="2"/>
      <x:c r="O86" s="2"/>
      <x:c r="P86" s="2"/>
      <x:c r="Q86" s="2"/>
      <x:c r="R86" s="2"/>
      <x:c r="S86" s="2"/>
      <x:c r="T86" s="2"/>
      <x:c r="U86" s="2"/>
      <x:c r="V86" s="2"/>
      <x:c r="W86" s="2"/>
      <x:c r="X86" s="2"/>
      <x:c r="Y86" s="2"/>
      <x:c r="Z86" s="2"/>
      <x:c r="AA86" s="2"/>
      <x:c r="AB86" s="2"/>
      <x:c r="AC86" s="2"/>
      <x:c r="AD86" s="2"/>
      <x:c r="AE86" s="2"/>
      <x:c r="AF86" s="2"/>
      <x:c r="AG86" s="2"/>
      <x:c r="AH86" s="2"/>
    </x:row>
  </x:sheetData>
  <x:conditionalFormatting sqref="D28:D29">
    <x:cfRule type="containsText" dxfId="0" priority="1" operator="containsText" text="Missing"/>
    <x:cfRule type="containsText" dxfId="1" priority="2" operator="containsText" text="Invalid"/>
    <x:cfRule type="containsText" dxfId="2" priority="3" operator="containsText" text="Hold"/>
    <x:cfRule type="containsText" dxfId="3" priority="4" operator="containsText" text="Investigate"/>
    <x:cfRule type="containsText" dxfId="4" priority="5" operator="containsText" text="Walk"/>
    <x:cfRule type="containsText" dxfId="5" priority="6" operator="containsText" text="Overdue"/>
    <x:cfRule type="containsText" dxfId="6" priority="7" operator="containsText" text="Unverified"/>
    <x:cfRule type="containsText" dxfId="7" priority="8" operator="containsText" text="Assumption"/>
    <x:cfRule type="containsText" dxfId="8" priority="9" operator="containsText" text="Conflicting"/>
    <x:cfRule type="containsText" dxfId="9" priority="10" operator="containsText" text="Stale"/>
    <x:cfRule type="containsText" dxfId="10" priority="11" operator="containsText" text="Future"/>
    <x:cfRule type="containsText" dxfId="11" priority="12" operator="containsText" text="Conditional"/>
    <x:cfRule type="containsText" dxfId="12" priority="13" operator="containsText" text="Reassess"/>
    <x:cfRule type="containsText" dxfId="13" priority="14" operator="containsText" text="Beyond"/>
    <x:cfRule type="containsText" dxfId="14" priority="15" operator="containsText" text="Above"/>
    <x:cfRule type="containsText" dxfId="15" priority="16" operator="containsText" text="Open"/>
  </x:conditionalFormatting>
  <x:conditionalFormatting sqref="G34:G39">
    <x:cfRule type="containsText" dxfId="16" priority="17" operator="containsText" text="Missing"/>
    <x:cfRule type="containsText" dxfId="17" priority="18" operator="containsText" text="Invalid"/>
    <x:cfRule type="containsText" dxfId="18" priority="19" operator="containsText" text="Hold"/>
    <x:cfRule type="containsText" dxfId="19" priority="20" operator="containsText" text="Investigate"/>
    <x:cfRule type="containsText" dxfId="20" priority="21" operator="containsText" text="Walk"/>
    <x:cfRule type="containsText" dxfId="21" priority="22" operator="containsText" text="Overdue"/>
    <x:cfRule type="containsText" dxfId="22" priority="23" operator="containsText" text="Unverified"/>
    <x:cfRule type="containsText" dxfId="23" priority="24" operator="containsText" text="Assumption"/>
    <x:cfRule type="containsText" dxfId="24" priority="25" operator="containsText" text="Conflicting"/>
    <x:cfRule type="containsText" dxfId="25" priority="26" operator="containsText" text="Stale"/>
    <x:cfRule type="containsText" dxfId="26" priority="27" operator="containsText" text="Future"/>
    <x:cfRule type="containsText" dxfId="27" priority="28" operator="containsText" text="Conditional"/>
    <x:cfRule type="containsText" dxfId="28" priority="29" operator="containsText" text="Reassess"/>
    <x:cfRule type="containsText" dxfId="29" priority="30" operator="containsText" text="Beyond"/>
    <x:cfRule type="containsText" dxfId="30" priority="31" operator="containsText" text="Above"/>
    <x:cfRule type="containsText" dxfId="31" priority="32" operator="containsText" text="Open"/>
  </x:conditionalFormatting>
  <x:dataValidations count="3">
    <x:dataValidation type="list" sqref="D21">
      <x:formula1>"Draft,Approved,Declined"</x:formula1>
    </x:dataValidation>
    <x:dataValidation type="list" sqref="D24">
      <x:formula1>"Build,Buy,Partner,Do nothing"</x:formula1>
    </x:dataValidation>
    <x:dataValidation type="list" sqref="E34:E39">
      <x:formula1>"Yes,No"</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6" topLeftCell="D7" activePane="bottomRight" state="frozen"/>
    </x:sheetView>
  </x:sheetViews>
  <x:sheetFormatPr defaultRowHeight="15"/>
  <x:cols>
    <x:col min="1" max="1" width="2.5" hidden="0" customWidth="1"/>
    <x:col min="2" max="2" width="2.5" hidden="0" customWidth="1"/>
    <x:col min="3" max="3" width="14" hidden="0" customWidth="1"/>
    <x:col min="4" max="4" width="34" hidden="0" customWidth="1"/>
    <x:col min="5" max="5" width="16" hidden="0" customWidth="1"/>
    <x:col min="6" max="6" width="16" hidden="0" customWidth="1"/>
    <x:col min="7" max="7" width="36" hidden="0" customWidth="1"/>
    <x:col min="8" max="8" width="36" hidden="0" customWidth="1"/>
    <x:col min="9" max="9" width="16" hidden="0" customWidth="1"/>
    <x:col min="10" max="10" width="33" hidden="0" customWidth="1"/>
    <x:col min="11" max="11" width="15" hidden="0" customWidth="1"/>
    <x:col min="12" max="12" width="33" hidden="0" customWidth="1"/>
    <x:col min="13" max="13" width="2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s>
  <x:sheetData>
    <x:row r="1" ht="24" customHeight="1">
      <x:c r="A1" s="1"/>
      <x:c r="B1" s="1"/>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4" customHeight="1">
      <x:c r="A2" s="1"/>
      <x:c r="B2" s="1"/>
      <x:c r="C2" s="3" t="str">
        <x:v>Routes</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4" customHeight="1">
      <x:c r="A3" s="1"/>
      <x:c r="B3" s="1"/>
      <x:c r="C3" s="4" t="str">
        <x:v>Assumption examples. USD millions and elapsed months from the review date. No automatic route selection.</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4" customHeight="1">
      <x:c r="A4" s="1"/>
      <x:c r="B4" s="1"/>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24" customHeight="1">
      <x:c r="A5" s="1"/>
      <x:c r="B5" s="1"/>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42" customHeight="1">
      <x:c r="A6" s="1"/>
      <x:c r="B6" s="1"/>
      <x:c r="C6" s="8" t="str">
        <x:v>Route</x:v>
      </x:c>
      <x:c r="D6" s="8" t="str">
        <x:v>Outcome and gap closed</x:v>
      </x:c>
      <x:c r="E6" s="8" t="str">
        <x:v>Cash need (USD m)</x:v>
      </x:c>
      <x:c r="F6" s="8" t="str">
        <x:v>Months to capability</x:v>
      </x:c>
      <x:c r="G6" s="8" t="str">
        <x:v>Dependency and control</x:v>
      </x:c>
      <x:c r="H6" s="8" t="str">
        <x:v>Execution risk / cost of inaction</x:v>
      </x:c>
      <x:c r="I6" s="8" t="str">
        <x:v>Evidence label</x:v>
      </x:c>
      <x:c r="J6" s="8" t="str">
        <x:v>Source / decision reference</x:v>
      </x:c>
      <x:c r="K6" s="8" t="str">
        <x:v>Evidence date</x:v>
      </x:c>
      <x:c r="L6" s="8" t="str">
        <x:v>Judgment and next validation</x:v>
      </x:c>
      <x:c r="M6" s="8" t="str">
        <x:v>Budget / time / evidence</x:v>
      </x:c>
      <x:c r="N6" s="2"/>
      <x:c r="O6" s="2"/>
      <x:c r="P6" s="2"/>
      <x:c r="Q6" s="2"/>
      <x:c r="R6" s="2"/>
      <x:c r="S6" s="2"/>
      <x:c r="T6" s="2"/>
      <x:c r="U6" s="2"/>
      <x:c r="V6" s="2"/>
      <x:c r="W6" s="2"/>
      <x:c r="X6" s="2"/>
      <x:c r="Y6" s="2"/>
      <x:c r="Z6" s="2"/>
      <x:c r="AA6" s="2"/>
      <x:c r="AB6" s="2"/>
      <x:c r="AC6" s="2"/>
      <x:c r="AD6" s="2"/>
      <x:c r="AE6" s="2"/>
      <x:c r="AF6" s="2"/>
      <x:c r="AG6" s="2"/>
      <x:c r="AH6" s="2"/>
    </x:row>
    <x:row r="7" ht="104" customHeight="1">
      <x:c r="A7" s="1"/>
      <x:c r="B7" s="1"/>
      <x:c r="C7" s="11" t="str">
        <x:v>Build</x:v>
      </x:c>
      <x:c r="D7" s="12" t="str">
        <x:v>Assumption: develop workflow and hire specialists</x:v>
      </x:c>
      <x:c r="E7" s="14" t="n">
        <x:v>12</x:v>
      </x:c>
      <x:c r="F7" s="14" t="n">
        <x:v>24</x:v>
      </x:c>
      <x:c r="G7" s="12" t="str">
        <x:v>Assumption: hiring and product execution remain internal</x:v>
      </x:c>
      <x:c r="H7" s="12" t="str">
        <x:v>Assumption: customer need stays unmet during development</x:v>
      </x:c>
      <x:c r="I7" s="12" t="str">
        <x:v>Assumption</x:v>
      </x:c>
      <x:c r="J7" s="12" t="str">
        <x:v>Fictional planning example</x:v>
      </x:c>
      <x:c r="K7" s="16" t="n">
        <x:v>46275</x:v>
      </x:c>
      <x:c r="L7" s="12" t="str">
        <x:v>Validate hiring, delivery milestones and total funding</x:v>
      </x:c>
      <x:c r="M7" s="21" t="str">
        <x:f>IF('Mandate'!$D$28&lt;&gt;"Defined","Missing mandate",IF(OR(COUNT(E7:F7)&lt;&gt;2,MIN(E7:F7)&lt;0,D7="",G7="",H7="",L7=""),"Missing / invalid route",IF(E7&gt;'Mandate'!$D$15,"Above capital envelope",IF(F7&gt;'Mandate'!$D$16,"Beyond timing limit",IF(OR(I7&lt;&gt;"Verified",J7="",NOT(ISNUMBER(K7)),K7&lt;=0,K7&gt;'Mandate'!$D$17,'Mandate'!$D$17-K7&gt;'Mandate'!$D$18),"Investigate evidence","Within entered limits")))))</x:f>
        <x:v>Beyond timing limit</x:v>
      </x:c>
      <x:c r="N7" s="2"/>
      <x:c r="O7" s="2"/>
      <x:c r="P7" s="2"/>
      <x:c r="Q7" s="2"/>
      <x:c r="R7" s="2"/>
      <x:c r="S7" s="2"/>
      <x:c r="T7" s="2"/>
      <x:c r="U7" s="2"/>
      <x:c r="V7" s="2"/>
      <x:c r="W7" s="2"/>
      <x:c r="X7" s="2"/>
      <x:c r="Y7" s="2"/>
      <x:c r="Z7" s="2"/>
      <x:c r="AA7" s="2"/>
      <x:c r="AB7" s="2"/>
      <x:c r="AC7" s="2"/>
      <x:c r="AD7" s="2"/>
      <x:c r="AE7" s="2"/>
      <x:c r="AF7" s="2"/>
      <x:c r="AG7" s="2"/>
      <x:c r="AH7" s="2"/>
    </x:row>
    <x:row r="8" ht="104" customHeight="1">
      <x:c r="A8" s="1"/>
      <x:c r="B8" s="1"/>
      <x:c r="C8" s="11" t="str">
        <x:v>Buy</x:v>
      </x:c>
      <x:c r="D8" s="12" t="str">
        <x:v>Assumption: acquire workflow, team and customer access</x:v>
      </x:c>
      <x:c r="E8" s="14" t="n">
        <x:v>23</x:v>
      </x:c>
      <x:c r="F8" s="14" t="n">
        <x:v>9</x:v>
      </x:c>
      <x:c r="G8" s="12" t="str">
        <x:v>Assumption: contracts and key talent must transfer</x:v>
      </x:c>
      <x:c r="H8" s="12" t="str">
        <x:v>Assumption: integration could disrupt customer retention</x:v>
      </x:c>
      <x:c r="I8" s="12" t="str">
        <x:v>Assumption</x:v>
      </x:c>
      <x:c r="J8" s="12" t="str">
        <x:v>Fictional planning example</x:v>
      </x:c>
      <x:c r="K8" s="16" t="n">
        <x:v>46275</x:v>
      </x:c>
      <x:c r="L8" s="12" t="str">
        <x:v>Test ownership, normalized economics and integration cost</x:v>
      </x:c>
      <x:c r="M8" s="21" t="str">
        <x:f>IF('Mandate'!$D$28&lt;&gt;"Defined","Missing mandate",IF(OR(COUNT(E8:F8)&lt;&gt;2,MIN(E8:F8)&lt;0,D8="",G8="",H8="",L8=""),"Missing / invalid route",IF(E8&gt;'Mandate'!$D$15,"Above capital envelope",IF(F8&gt;'Mandate'!$D$16,"Beyond timing limit",IF(OR(I8&lt;&gt;"Verified",J8="",NOT(ISNUMBER(K8)),K8&lt;=0,K8&gt;'Mandate'!$D$17,'Mandate'!$D$17-K8&gt;'Mandate'!$D$18),"Investigate evidence","Within entered limits")))))</x:f>
        <x:v>Investigate evidence</x:v>
      </x:c>
      <x:c r="N8" s="2"/>
      <x:c r="O8" s="2"/>
      <x:c r="P8" s="2"/>
      <x:c r="Q8" s="2"/>
      <x:c r="R8" s="2"/>
      <x:c r="S8" s="2"/>
      <x:c r="T8" s="2"/>
      <x:c r="U8" s="2"/>
      <x:c r="V8" s="2"/>
      <x:c r="W8" s="2"/>
      <x:c r="X8" s="2"/>
      <x:c r="Y8" s="2"/>
      <x:c r="Z8" s="2"/>
      <x:c r="AA8" s="2"/>
      <x:c r="AB8" s="2"/>
      <x:c r="AC8" s="2"/>
      <x:c r="AD8" s="2"/>
      <x:c r="AE8" s="2"/>
      <x:c r="AF8" s="2"/>
      <x:c r="AG8" s="2"/>
      <x:c r="AH8" s="2"/>
    </x:row>
    <x:row r="9" ht="104" customHeight="1">
      <x:c r="A9" s="1"/>
      <x:c r="B9" s="1"/>
      <x:c r="C9" s="11" t="str">
        <x:v>Partner</x:v>
      </x:c>
      <x:c r="D9" s="12" t="str">
        <x:v>Assumption: license adjacent workflow</x:v>
      </x:c>
      <x:c r="E9" s="14" t="n">
        <x:v>5</x:v>
      </x:c>
      <x:c r="F9" s="14" t="n">
        <x:v>6</x:v>
      </x:c>
      <x:c r="G9" s="12" t="str">
        <x:v>Assumption: supplier controls product roadmap and renewal</x:v>
      </x:c>
      <x:c r="H9" s="12" t="str">
        <x:v>Assumption: commercial dependency and data portability</x:v>
      </x:c>
      <x:c r="I9" s="12" t="str">
        <x:v>Assumption</x:v>
      </x:c>
      <x:c r="J9" s="12" t="str">
        <x:v>Fictional planning example</x:v>
      </x:c>
      <x:c r="K9" s="16" t="n">
        <x:v>46275</x:v>
      </x:c>
      <x:c r="L9" s="12" t="str">
        <x:v>Test service levels, exit rights and customer ownership</x:v>
      </x:c>
      <x:c r="M9" s="21" t="str">
        <x:f>IF('Mandate'!$D$28&lt;&gt;"Defined","Missing mandate",IF(OR(COUNT(E9:F9)&lt;&gt;2,MIN(E9:F9)&lt;0,D9="",G9="",H9="",L9=""),"Missing / invalid route",IF(E9&gt;'Mandate'!$D$15,"Above capital envelope",IF(F9&gt;'Mandate'!$D$16,"Beyond timing limit",IF(OR(I9&lt;&gt;"Verified",J9="",NOT(ISNUMBER(K9)),K9&lt;=0,K9&gt;'Mandate'!$D$17,'Mandate'!$D$17-K9&gt;'Mandate'!$D$18),"Investigate evidence","Within entered limits")))))</x:f>
        <x:v>Investigate evidence</x:v>
      </x:c>
      <x:c r="N9" s="2"/>
      <x:c r="O9" s="2"/>
      <x:c r="P9" s="2"/>
      <x:c r="Q9" s="2"/>
      <x:c r="R9" s="2"/>
      <x:c r="S9" s="2"/>
      <x:c r="T9" s="2"/>
      <x:c r="U9" s="2"/>
      <x:c r="V9" s="2"/>
      <x:c r="W9" s="2"/>
      <x:c r="X9" s="2"/>
      <x:c r="Y9" s="2"/>
      <x:c r="Z9" s="2"/>
      <x:c r="AA9" s="2"/>
      <x:c r="AB9" s="2"/>
      <x:c r="AC9" s="2"/>
      <x:c r="AD9" s="2"/>
      <x:c r="AE9" s="2"/>
      <x:c r="AF9" s="2"/>
      <x:c r="AG9" s="2"/>
      <x:c r="AH9" s="2"/>
    </x:row>
    <x:row r="10" ht="104" customHeight="1">
      <x:c r="A10" s="1"/>
      <x:c r="B10" s="1"/>
      <x:c r="C10" s="11" t="str">
        <x:v>Do nothing</x:v>
      </x:c>
      <x:c r="D10" s="12" t="str">
        <x:v>Assumption: defer expansion and preserve capital</x:v>
      </x:c>
      <x:c r="E10" s="14" t="n">
        <x:v>0</x:v>
      </x:c>
      <x:c r="F10" s="14" t="n">
        <x:v>0</x:v>
      </x:c>
      <x:c r="G10" s="12" t="str">
        <x:v>Assumption: current operating model remains</x:v>
      </x:c>
      <x:c r="H10" s="12" t="str">
        <x:v>Assumption: unmet need and potential customer loss</x:v>
      </x:c>
      <x:c r="I10" s="12" t="str">
        <x:v>Assumption</x:v>
      </x:c>
      <x:c r="J10" s="12" t="str">
        <x:v>Fictional planning example</x:v>
      </x:c>
      <x:c r="K10" s="16" t="n">
        <x:v>46275</x:v>
      </x:c>
      <x:c r="L10" s="12" t="str">
        <x:v>Measure lost demand. Zero months means immediate deferral, not gap closure</x:v>
      </x:c>
      <x:c r="M10" s="21" t="str">
        <x:f>IF('Mandate'!$D$28&lt;&gt;"Defined","Missing mandate",IF(OR(COUNT(E10:F10)&lt;&gt;2,MIN(E10:F10)&lt;0,D10="",G10="",H10="",L10=""),"Missing / invalid route",IF(E10&gt;'Mandate'!$D$15,"Above capital envelope",IF(F10&gt;'Mandate'!$D$16,"Beyond timing limit",IF(OR(I10&lt;&gt;"Verified",J10="",NOT(ISNUMBER(K10)),K10&lt;=0,K10&gt;'Mandate'!$D$17,'Mandate'!$D$17-K10&gt;'Mandate'!$D$18),"Investigate evidence","Within entered limits")))))</x:f>
        <x:v>Investigate evidence</x:v>
      </x:c>
      <x:c r="N10" s="2"/>
      <x:c r="O10" s="2"/>
      <x:c r="P10" s="2"/>
      <x:c r="Q10" s="2"/>
      <x:c r="R10" s="2"/>
      <x:c r="S10" s="2"/>
      <x:c r="T10" s="2"/>
      <x:c r="U10" s="2"/>
      <x:c r="V10" s="2"/>
      <x:c r="W10" s="2"/>
      <x:c r="X10" s="2"/>
      <x:c r="Y10" s="2"/>
      <x:c r="Z10" s="2"/>
      <x:c r="AA10" s="2"/>
      <x:c r="AB10" s="2"/>
      <x:c r="AC10" s="2"/>
      <x:c r="AD10" s="2"/>
      <x:c r="AE10" s="2"/>
      <x:c r="AF10" s="2"/>
      <x:c r="AG10" s="2"/>
      <x:c r="AH10" s="2"/>
    </x:row>
    <x:row r="11" ht="24" customHeight="1">
      <x:c r="A11" s="1"/>
      <x:c r="B11" s="1"/>
      <x:c r="C11" s="2"/>
      <x:c r="D11" s="2"/>
      <x:c r="E11" s="2"/>
      <x:c r="F11" s="2"/>
      <x:c r="G11" s="2"/>
      <x:c r="H11" s="2"/>
      <x:c r="I11" s="2"/>
      <x:c r="J11" s="2"/>
      <x:c r="K11" s="2"/>
      <x:c r="L11" s="2"/>
      <x:c r="M11" s="2"/>
      <x:c r="N11" s="2"/>
      <x:c r="O11" s="2"/>
      <x:c r="P11" s="2"/>
      <x:c r="Q11" s="2"/>
      <x:c r="R11" s="2"/>
      <x:c r="S11" s="2"/>
      <x:c r="T11" s="2"/>
      <x:c r="U11" s="2"/>
      <x:c r="V11" s="2"/>
      <x:c r="W11" s="2"/>
      <x:c r="X11" s="2"/>
      <x:c r="Y11" s="2"/>
      <x:c r="Z11" s="2"/>
      <x:c r="AA11" s="2"/>
      <x:c r="AB11" s="2"/>
      <x:c r="AC11" s="2"/>
      <x:c r="AD11" s="2"/>
      <x:c r="AE11" s="2"/>
      <x:c r="AF11" s="2"/>
      <x:c r="AG11" s="2"/>
      <x:c r="AH11" s="2"/>
    </x:row>
    <x:row r="12" ht="24" customHeight="1">
      <x:c r="A12" s="1"/>
      <x:c r="B12" s="1"/>
      <x:c r="C12" s="2"/>
      <x:c r="D12" s="2"/>
      <x:c r="E12" s="2"/>
      <x:c r="F12" s="2"/>
      <x:c r="G12" s="2"/>
      <x:c r="H12" s="2"/>
      <x:c r="I12" s="2"/>
      <x:c r="J12" s="2"/>
      <x:c r="K12" s="2"/>
      <x:c r="L12" s="2"/>
      <x:c r="M12" s="2"/>
      <x:c r="N12" s="2"/>
      <x:c r="O12" s="2"/>
      <x:c r="P12" s="2"/>
      <x:c r="Q12" s="2"/>
      <x:c r="R12" s="2"/>
      <x:c r="S12" s="2"/>
      <x:c r="T12" s="2"/>
      <x:c r="U12" s="2"/>
      <x:c r="V12" s="2"/>
      <x:c r="W12" s="2"/>
      <x:c r="X12" s="2"/>
      <x:c r="Y12" s="2"/>
      <x:c r="Z12" s="2"/>
      <x:c r="AA12" s="2"/>
      <x:c r="AB12" s="2"/>
      <x:c r="AC12" s="2"/>
      <x:c r="AD12" s="2"/>
      <x:c r="AE12" s="2"/>
      <x:c r="AF12" s="2"/>
      <x:c r="AG12" s="2"/>
      <x:c r="AH12" s="2"/>
    </x:row>
    <x:row r="13" ht="24" customHeight="1">
      <x:c r="A13" s="1"/>
      <x:c r="B13" s="1"/>
      <x:c r="C13" s="4" t="str">
        <x:v>Within entered limits does not mean the route closes the gap or is best. Read the outcome, dependency and opportunity cost.</x:v>
      </x:c>
      <x:c r="D13" s="2"/>
      <x:c r="E13" s="2"/>
      <x:c r="F13" s="2"/>
      <x:c r="G13" s="2"/>
      <x:c r="H13" s="2"/>
      <x:c r="I13" s="2"/>
      <x:c r="J13" s="2"/>
      <x:c r="K13" s="2"/>
      <x:c r="L13" s="2"/>
      <x:c r="M13" s="2"/>
      <x:c r="N13" s="2"/>
      <x:c r="O13" s="2"/>
      <x:c r="P13" s="2"/>
      <x:c r="Q13" s="2"/>
      <x:c r="R13" s="2"/>
      <x:c r="S13" s="2"/>
      <x:c r="T13" s="2"/>
      <x:c r="U13" s="2"/>
      <x:c r="V13" s="2"/>
      <x:c r="W13" s="2"/>
      <x:c r="X13" s="2"/>
      <x:c r="Y13" s="2"/>
      <x:c r="Z13" s="2"/>
      <x:c r="AA13" s="2"/>
      <x:c r="AB13" s="2"/>
      <x:c r="AC13" s="2"/>
      <x:c r="AD13" s="2"/>
      <x:c r="AE13" s="2"/>
      <x:c r="AF13" s="2"/>
      <x:c r="AG13" s="2"/>
      <x:c r="AH13" s="2"/>
    </x:row>
    <x:row r="14" ht="24" customHeight="1">
      <x:c r="A14" s="1"/>
      <x:c r="B14" s="1"/>
      <x:c r="C14" s="2"/>
      <x:c r="D14" s="2"/>
      <x:c r="E14" s="2"/>
      <x:c r="F14" s="2"/>
      <x:c r="G14" s="2"/>
      <x:c r="H14" s="2"/>
      <x:c r="I14" s="2"/>
      <x:c r="J14" s="2"/>
      <x:c r="K14" s="2"/>
      <x:c r="L14" s="2"/>
      <x:c r="M14" s="2"/>
      <x:c r="N14" s="2"/>
      <x:c r="O14" s="2"/>
      <x:c r="P14" s="2"/>
      <x:c r="Q14" s="2"/>
      <x:c r="R14" s="2"/>
      <x:c r="S14" s="2"/>
      <x:c r="T14" s="2"/>
      <x:c r="U14" s="2"/>
      <x:c r="V14" s="2"/>
      <x:c r="W14" s="2"/>
      <x:c r="X14" s="2"/>
      <x:c r="Y14" s="2"/>
      <x:c r="Z14" s="2"/>
      <x:c r="AA14" s="2"/>
      <x:c r="AB14" s="2"/>
      <x:c r="AC14" s="2"/>
      <x:c r="AD14" s="2"/>
      <x:c r="AE14" s="2"/>
      <x:c r="AF14" s="2"/>
      <x:c r="AG14" s="2"/>
      <x:c r="AH14" s="2"/>
    </x:row>
    <x:row r="15" ht="24" customHeight="1">
      <x:c r="A15" s="1"/>
      <x:c r="B15" s="1"/>
      <x:c r="C15" s="2"/>
      <x:c r="D15" s="2"/>
      <x:c r="E15" s="2"/>
      <x:c r="F15" s="2"/>
      <x:c r="G15" s="2"/>
      <x:c r="H15" s="2"/>
      <x:c r="I15" s="2"/>
      <x:c r="J15" s="2"/>
      <x:c r="K15" s="2"/>
      <x:c r="L15" s="2"/>
      <x:c r="M15" s="2"/>
      <x:c r="N15" s="2"/>
      <x:c r="O15" s="2"/>
      <x:c r="P15" s="2"/>
      <x:c r="Q15" s="2"/>
      <x:c r="R15" s="2"/>
      <x:c r="S15" s="2"/>
      <x:c r="T15" s="2"/>
      <x:c r="U15" s="2"/>
      <x:c r="V15" s="2"/>
      <x:c r="W15" s="2"/>
      <x:c r="X15" s="2"/>
      <x:c r="Y15" s="2"/>
      <x:c r="Z15" s="2"/>
      <x:c r="AA15" s="2"/>
      <x:c r="AB15" s="2"/>
      <x:c r="AC15" s="2"/>
      <x:c r="AD15" s="2"/>
      <x:c r="AE15" s="2"/>
      <x:c r="AF15" s="2"/>
      <x:c r="AG15" s="2"/>
      <x:c r="AH15" s="2"/>
    </x:row>
    <x:row r="16" ht="24" customHeight="1">
      <x:c r="A16" s="1"/>
      <x:c r="B16" s="1"/>
      <x:c r="C16" s="2"/>
      <x:c r="D16" s="2"/>
      <x:c r="E16" s="2"/>
      <x:c r="F16" s="2"/>
      <x:c r="G16" s="2"/>
      <x:c r="H16" s="2"/>
      <x:c r="I16" s="2"/>
      <x:c r="J16" s="2"/>
      <x:c r="K16" s="2"/>
      <x:c r="L16" s="2"/>
      <x:c r="M16" s="2"/>
      <x:c r="N16" s="2"/>
      <x:c r="O16" s="2"/>
      <x:c r="P16" s="2"/>
      <x:c r="Q16" s="2"/>
      <x:c r="R16" s="2"/>
      <x:c r="S16" s="2"/>
      <x:c r="T16" s="2"/>
      <x:c r="U16" s="2"/>
      <x:c r="V16" s="2"/>
      <x:c r="W16" s="2"/>
      <x:c r="X16" s="2"/>
      <x:c r="Y16" s="2"/>
      <x:c r="Z16" s="2"/>
      <x:c r="AA16" s="2"/>
      <x:c r="AB16" s="2"/>
      <x:c r="AC16" s="2"/>
      <x:c r="AD16" s="2"/>
      <x:c r="AE16" s="2"/>
      <x:c r="AF16" s="2"/>
      <x:c r="AG16" s="2"/>
      <x:c r="AH16" s="2"/>
    </x:row>
    <x:row r="17" ht="24" customHeight="1">
      <x:c r="A17" s="1"/>
      <x:c r="B17" s="1"/>
      <x:c r="C17" s="2"/>
      <x:c r="D17" s="2"/>
      <x:c r="E17" s="2"/>
      <x:c r="F17" s="2"/>
      <x:c r="G17" s="2"/>
      <x:c r="H17" s="2"/>
      <x:c r="I17" s="2"/>
      <x:c r="J17" s="2"/>
      <x:c r="K17" s="2"/>
      <x:c r="L17" s="2"/>
      <x:c r="M17" s="2"/>
      <x:c r="N17" s="2"/>
      <x:c r="O17" s="2"/>
      <x:c r="P17" s="2"/>
      <x:c r="Q17" s="2"/>
      <x:c r="R17" s="2"/>
      <x:c r="S17" s="2"/>
      <x:c r="T17" s="2"/>
      <x:c r="U17" s="2"/>
      <x:c r="V17" s="2"/>
      <x:c r="W17" s="2"/>
      <x:c r="X17" s="2"/>
      <x:c r="Y17" s="2"/>
      <x:c r="Z17" s="2"/>
      <x:c r="AA17" s="2"/>
      <x:c r="AB17" s="2"/>
      <x:c r="AC17" s="2"/>
      <x:c r="AD17" s="2"/>
      <x:c r="AE17" s="2"/>
      <x:c r="AF17" s="2"/>
      <x:c r="AG17" s="2"/>
      <x:c r="AH17" s="2"/>
    </x:row>
    <x:row r="18" ht="24" customHeight="1">
      <x:c r="A18" s="1"/>
      <x:c r="B18" s="1"/>
      <x:c r="C18" s="2"/>
      <x:c r="D18" s="2"/>
      <x:c r="E18" s="2"/>
      <x:c r="F18" s="2"/>
      <x:c r="G18" s="2"/>
      <x:c r="H18" s="2"/>
      <x:c r="I18" s="2"/>
      <x:c r="J18" s="2"/>
      <x:c r="K18" s="2"/>
      <x:c r="L18" s="2"/>
      <x:c r="M18" s="2"/>
      <x:c r="N18" s="2"/>
      <x:c r="O18" s="2"/>
      <x:c r="P18" s="2"/>
      <x:c r="Q18" s="2"/>
      <x:c r="R18" s="2"/>
      <x:c r="S18" s="2"/>
      <x:c r="T18" s="2"/>
      <x:c r="U18" s="2"/>
      <x:c r="V18" s="2"/>
      <x:c r="W18" s="2"/>
      <x:c r="X18" s="2"/>
      <x:c r="Y18" s="2"/>
      <x:c r="Z18" s="2"/>
      <x:c r="AA18" s="2"/>
      <x:c r="AB18" s="2"/>
      <x:c r="AC18" s="2"/>
      <x:c r="AD18" s="2"/>
      <x:c r="AE18" s="2"/>
      <x:c r="AF18" s="2"/>
      <x:c r="AG18" s="2"/>
      <x:c r="AH18" s="2"/>
    </x:row>
    <x:row r="19" ht="24" customHeight="1">
      <x:c r="A19" s="1"/>
      <x:c r="B19" s="1"/>
      <x:c r="C19" s="2"/>
      <x:c r="D19" s="2"/>
      <x:c r="E19" s="2"/>
      <x:c r="F19" s="2"/>
      <x:c r="G19" s="2"/>
      <x:c r="H19" s="2"/>
      <x:c r="I19" s="2"/>
      <x:c r="J19" s="2"/>
      <x:c r="K19" s="2"/>
      <x:c r="L19" s="2"/>
      <x:c r="M19" s="2"/>
      <x:c r="N19" s="2"/>
      <x:c r="O19" s="2"/>
      <x:c r="P19" s="2"/>
      <x:c r="Q19" s="2"/>
      <x:c r="R19" s="2"/>
      <x:c r="S19" s="2"/>
      <x:c r="T19" s="2"/>
      <x:c r="U19" s="2"/>
      <x:c r="V19" s="2"/>
      <x:c r="W19" s="2"/>
      <x:c r="X19" s="2"/>
      <x:c r="Y19" s="2"/>
      <x:c r="Z19" s="2"/>
      <x:c r="AA19" s="2"/>
      <x:c r="AB19" s="2"/>
      <x:c r="AC19" s="2"/>
      <x:c r="AD19" s="2"/>
      <x:c r="AE19" s="2"/>
      <x:c r="AF19" s="2"/>
      <x:c r="AG19" s="2"/>
      <x:c r="AH19" s="2"/>
    </x:row>
    <x:row r="20" ht="24" customHeight="1">
      <x:c r="A20" s="1"/>
      <x:c r="B20" s="1"/>
      <x:c r="C20" s="2"/>
      <x:c r="D20" s="2"/>
      <x:c r="E20" s="2"/>
      <x:c r="F20" s="2"/>
      <x:c r="G20" s="2"/>
      <x:c r="H20" s="2"/>
      <x:c r="I20" s="2"/>
      <x:c r="J20" s="2"/>
      <x:c r="K20" s="2"/>
      <x:c r="L20" s="2"/>
      <x:c r="M20" s="2"/>
      <x:c r="N20" s="2"/>
      <x:c r="O20" s="2"/>
      <x:c r="P20" s="2"/>
      <x:c r="Q20" s="2"/>
      <x:c r="R20" s="2"/>
      <x:c r="S20" s="2"/>
      <x:c r="T20" s="2"/>
      <x:c r="U20" s="2"/>
      <x:c r="V20" s="2"/>
      <x:c r="W20" s="2"/>
      <x:c r="X20" s="2"/>
      <x:c r="Y20" s="2"/>
      <x:c r="Z20" s="2"/>
      <x:c r="AA20" s="2"/>
      <x:c r="AB20" s="2"/>
      <x:c r="AC20" s="2"/>
      <x:c r="AD20" s="2"/>
      <x:c r="AE20" s="2"/>
      <x:c r="AF20" s="2"/>
      <x:c r="AG20" s="2"/>
      <x:c r="AH20" s="2"/>
    </x:row>
    <x:row r="21" ht="24" customHeight="1">
      <x:c r="A21" s="1"/>
      <x:c r="B21" s="1"/>
      <x:c r="C21" s="2"/>
      <x:c r="D21" s="2"/>
      <x:c r="E21" s="2"/>
      <x:c r="F21" s="2"/>
      <x:c r="G21" s="2"/>
      <x:c r="H21" s="2"/>
      <x:c r="I21" s="2"/>
      <x:c r="J21" s="2"/>
      <x:c r="K21" s="2"/>
      <x:c r="L21" s="2"/>
      <x:c r="M21" s="2"/>
      <x:c r="N21" s="2"/>
      <x:c r="O21" s="2"/>
      <x:c r="P21" s="2"/>
      <x:c r="Q21" s="2"/>
      <x:c r="R21" s="2"/>
      <x:c r="S21" s="2"/>
      <x:c r="T21" s="2"/>
      <x:c r="U21" s="2"/>
      <x:c r="V21" s="2"/>
      <x:c r="W21" s="2"/>
      <x:c r="X21" s="2"/>
      <x:c r="Y21" s="2"/>
      <x:c r="Z21" s="2"/>
      <x:c r="AA21" s="2"/>
      <x:c r="AB21" s="2"/>
      <x:c r="AC21" s="2"/>
      <x:c r="AD21" s="2"/>
      <x:c r="AE21" s="2"/>
      <x:c r="AF21" s="2"/>
      <x:c r="AG21" s="2"/>
      <x:c r="AH21" s="2"/>
    </x:row>
    <x:row r="22" ht="24" customHeight="1">
      <x:c r="A22" s="1"/>
      <x:c r="B22" s="1"/>
      <x:c r="C22" s="2"/>
      <x:c r="D22" s="2"/>
      <x:c r="E22" s="2"/>
      <x:c r="F22" s="2"/>
      <x:c r="G22" s="2"/>
      <x:c r="H22" s="2"/>
      <x:c r="I22" s="2"/>
      <x:c r="J22" s="2"/>
      <x:c r="K22" s="2"/>
      <x:c r="L22" s="2"/>
      <x:c r="M22" s="2"/>
      <x:c r="N22" s="2"/>
      <x:c r="O22" s="2"/>
      <x:c r="P22" s="2"/>
      <x:c r="Q22" s="2"/>
      <x:c r="R22" s="2"/>
      <x:c r="S22" s="2"/>
      <x:c r="T22" s="2"/>
      <x:c r="U22" s="2"/>
      <x:c r="V22" s="2"/>
      <x:c r="W22" s="2"/>
      <x:c r="X22" s="2"/>
      <x:c r="Y22" s="2"/>
      <x:c r="Z22" s="2"/>
      <x:c r="AA22" s="2"/>
      <x:c r="AB22" s="2"/>
      <x:c r="AC22" s="2"/>
      <x:c r="AD22" s="2"/>
      <x:c r="AE22" s="2"/>
      <x:c r="AF22" s="2"/>
      <x:c r="AG22" s="2"/>
      <x:c r="AH22" s="2"/>
    </x:row>
    <x:row r="23" ht="24" customHeight="1">
      <x:c r="A23" s="1"/>
      <x:c r="B23" s="1"/>
      <x:c r="C23" s="2"/>
      <x:c r="D23" s="2"/>
      <x:c r="E23" s="2"/>
      <x:c r="F23" s="2"/>
      <x:c r="G23" s="2"/>
      <x:c r="H23" s="2"/>
      <x:c r="I23" s="2"/>
      <x:c r="J23" s="2"/>
      <x:c r="K23" s="2"/>
      <x:c r="L23" s="2"/>
      <x:c r="M23" s="2"/>
      <x:c r="N23" s="2"/>
      <x:c r="O23" s="2"/>
      <x:c r="P23" s="2"/>
      <x:c r="Q23" s="2"/>
      <x:c r="R23" s="2"/>
      <x:c r="S23" s="2"/>
      <x:c r="T23" s="2"/>
      <x:c r="U23" s="2"/>
      <x:c r="V23" s="2"/>
      <x:c r="W23" s="2"/>
      <x:c r="X23" s="2"/>
      <x:c r="Y23" s="2"/>
      <x:c r="Z23" s="2"/>
      <x:c r="AA23" s="2"/>
      <x:c r="AB23" s="2"/>
      <x:c r="AC23" s="2"/>
      <x:c r="AD23" s="2"/>
      <x:c r="AE23" s="2"/>
      <x:c r="AF23" s="2"/>
      <x:c r="AG23" s="2"/>
      <x:c r="AH23" s="2"/>
    </x:row>
    <x:row r="24" ht="24" customHeight="1">
      <x:c r="A24" s="1"/>
      <x:c r="B24" s="1"/>
      <x:c r="C24" s="2"/>
      <x:c r="D24" s="2"/>
      <x:c r="E24" s="2"/>
      <x:c r="F24" s="2"/>
      <x:c r="G24" s="2"/>
      <x:c r="H24" s="2"/>
      <x:c r="I24" s="2"/>
      <x:c r="J24" s="2"/>
      <x:c r="K24" s="2"/>
      <x:c r="L24" s="2"/>
      <x:c r="M24" s="2"/>
      <x:c r="N24" s="2"/>
      <x:c r="O24" s="2"/>
      <x:c r="P24" s="2"/>
      <x:c r="Q24" s="2"/>
      <x:c r="R24" s="2"/>
      <x:c r="S24" s="2"/>
      <x:c r="T24" s="2"/>
      <x:c r="U24" s="2"/>
      <x:c r="V24" s="2"/>
      <x:c r="W24" s="2"/>
      <x:c r="X24" s="2"/>
      <x:c r="Y24" s="2"/>
      <x:c r="Z24" s="2"/>
      <x:c r="AA24" s="2"/>
      <x:c r="AB24" s="2"/>
      <x:c r="AC24" s="2"/>
      <x:c r="AD24" s="2"/>
      <x:c r="AE24" s="2"/>
      <x:c r="AF24" s="2"/>
      <x:c r="AG24" s="2"/>
      <x:c r="AH24" s="2"/>
    </x:row>
    <x:row r="25" ht="24" customHeight="1">
      <x:c r="A25" s="1"/>
      <x:c r="B25" s="1"/>
      <x:c r="C25" s="2"/>
      <x:c r="D25" s="2"/>
      <x:c r="E25" s="2"/>
      <x:c r="F25" s="2"/>
      <x:c r="G25" s="2"/>
      <x:c r="H25" s="2"/>
      <x:c r="I25" s="2"/>
      <x:c r="J25" s="2"/>
      <x:c r="K25" s="2"/>
      <x:c r="L25" s="2"/>
      <x:c r="M25" s="2"/>
      <x:c r="N25" s="2"/>
      <x:c r="O25" s="2"/>
      <x:c r="P25" s="2"/>
      <x:c r="Q25" s="2"/>
      <x:c r="R25" s="2"/>
      <x:c r="S25" s="2"/>
      <x:c r="T25" s="2"/>
      <x:c r="U25" s="2"/>
      <x:c r="V25" s="2"/>
      <x:c r="W25" s="2"/>
      <x:c r="X25" s="2"/>
      <x:c r="Y25" s="2"/>
      <x:c r="Z25" s="2"/>
      <x:c r="AA25" s="2"/>
      <x:c r="AB25" s="2"/>
      <x:c r="AC25" s="2"/>
      <x:c r="AD25" s="2"/>
      <x:c r="AE25" s="2"/>
      <x:c r="AF25" s="2"/>
      <x:c r="AG25" s="2"/>
      <x:c r="AH25" s="2"/>
    </x:row>
    <x:row r="26" ht="24" customHeight="1">
      <x:c r="A26" s="1"/>
      <x:c r="B26" s="1"/>
      <x:c r="C26" s="2"/>
      <x:c r="D26" s="2"/>
      <x:c r="E26" s="2"/>
      <x:c r="F26" s="2"/>
      <x:c r="G26" s="2"/>
      <x:c r="H26" s="2"/>
      <x:c r="I26" s="2"/>
      <x:c r="J26" s="2"/>
      <x:c r="K26" s="2"/>
      <x:c r="L26" s="2"/>
      <x:c r="M26" s="2"/>
      <x:c r="N26" s="2"/>
      <x:c r="O26" s="2"/>
      <x:c r="P26" s="2"/>
      <x:c r="Q26" s="2"/>
      <x:c r="R26" s="2"/>
      <x:c r="S26" s="2"/>
      <x:c r="T26" s="2"/>
      <x:c r="U26" s="2"/>
      <x:c r="V26" s="2"/>
      <x:c r="W26" s="2"/>
      <x:c r="X26" s="2"/>
      <x:c r="Y26" s="2"/>
      <x:c r="Z26" s="2"/>
      <x:c r="AA26" s="2"/>
      <x:c r="AB26" s="2"/>
      <x:c r="AC26" s="2"/>
      <x:c r="AD26" s="2"/>
      <x:c r="AE26" s="2"/>
      <x:c r="AF26" s="2"/>
      <x:c r="AG26" s="2"/>
      <x:c r="AH26" s="2"/>
    </x:row>
    <x:row r="27" ht="24" customHeight="1">
      <x:c r="A27" s="1"/>
      <x:c r="B27" s="1"/>
      <x:c r="C27" s="2"/>
      <x:c r="D27" s="2"/>
      <x:c r="E27" s="2"/>
      <x:c r="F27" s="2"/>
      <x:c r="G27" s="2"/>
      <x:c r="H27" s="2"/>
      <x:c r="I27" s="2"/>
      <x:c r="J27" s="2"/>
      <x:c r="K27" s="2"/>
      <x:c r="L27" s="2"/>
      <x:c r="M27" s="2"/>
      <x:c r="N27" s="2"/>
      <x:c r="O27" s="2"/>
      <x:c r="P27" s="2"/>
      <x:c r="Q27" s="2"/>
      <x:c r="R27" s="2"/>
      <x:c r="S27" s="2"/>
      <x:c r="T27" s="2"/>
      <x:c r="U27" s="2"/>
      <x:c r="V27" s="2"/>
      <x:c r="W27" s="2"/>
      <x:c r="X27" s="2"/>
      <x:c r="Y27" s="2"/>
      <x:c r="Z27" s="2"/>
      <x:c r="AA27" s="2"/>
      <x:c r="AB27" s="2"/>
      <x:c r="AC27" s="2"/>
      <x:c r="AD27" s="2"/>
      <x:c r="AE27" s="2"/>
      <x:c r="AF27" s="2"/>
      <x:c r="AG27" s="2"/>
      <x:c r="AH27" s="2"/>
    </x:row>
    <x:row r="28" ht="24" customHeight="1">
      <x:c r="A28" s="1"/>
      <x:c r="B28" s="1"/>
      <x:c r="C28" s="2"/>
      <x:c r="D28" s="2"/>
      <x:c r="E28" s="2"/>
      <x:c r="F28" s="2"/>
      <x:c r="G28" s="2"/>
      <x:c r="H28" s="2"/>
      <x:c r="I28" s="2"/>
      <x:c r="J28" s="2"/>
      <x:c r="K28" s="2"/>
      <x:c r="L28" s="2"/>
      <x:c r="M28" s="2"/>
      <x:c r="N28" s="2"/>
      <x:c r="O28" s="2"/>
      <x:c r="P28" s="2"/>
      <x:c r="Q28" s="2"/>
      <x:c r="R28" s="2"/>
      <x:c r="S28" s="2"/>
      <x:c r="T28" s="2"/>
      <x:c r="U28" s="2"/>
      <x:c r="V28" s="2"/>
      <x:c r="W28" s="2"/>
      <x:c r="X28" s="2"/>
      <x:c r="Y28" s="2"/>
      <x:c r="Z28" s="2"/>
      <x:c r="AA28" s="2"/>
      <x:c r="AB28" s="2"/>
      <x:c r="AC28" s="2"/>
      <x:c r="AD28" s="2"/>
      <x:c r="AE28" s="2"/>
      <x:c r="AF28" s="2"/>
      <x:c r="AG28" s="2"/>
      <x:c r="AH28" s="2"/>
    </x:row>
    <x:row r="29" ht="24" customHeight="1">
      <x:c r="A29" s="1"/>
      <x:c r="B29" s="1"/>
      <x:c r="C29" s="2"/>
      <x:c r="D29" s="2"/>
      <x:c r="E29" s="2"/>
      <x:c r="F29" s="2"/>
      <x:c r="G29" s="2"/>
      <x:c r="H29" s="2"/>
      <x:c r="I29" s="2"/>
      <x:c r="J29" s="2"/>
      <x:c r="K29" s="2"/>
      <x:c r="L29" s="2"/>
      <x:c r="M29" s="2"/>
      <x:c r="N29" s="2"/>
      <x:c r="O29" s="2"/>
      <x:c r="P29" s="2"/>
      <x:c r="Q29" s="2"/>
      <x:c r="R29" s="2"/>
      <x:c r="S29" s="2"/>
      <x:c r="T29" s="2"/>
      <x:c r="U29" s="2"/>
      <x:c r="V29" s="2"/>
      <x:c r="W29" s="2"/>
      <x:c r="X29" s="2"/>
      <x:c r="Y29" s="2"/>
      <x:c r="Z29" s="2"/>
      <x:c r="AA29" s="2"/>
      <x:c r="AB29" s="2"/>
      <x:c r="AC29" s="2"/>
      <x:c r="AD29" s="2"/>
      <x:c r="AE29" s="2"/>
      <x:c r="AF29" s="2"/>
      <x:c r="AG29" s="2"/>
      <x:c r="AH29" s="2"/>
    </x:row>
    <x:row r="30" ht="24" customHeight="1">
      <x:c r="A30" s="1"/>
      <x:c r="B30" s="1"/>
      <x:c r="C30" s="2"/>
      <x:c r="D30" s="2"/>
      <x:c r="E30" s="2"/>
      <x:c r="F30" s="2"/>
      <x:c r="G30" s="2"/>
      <x:c r="H30" s="2"/>
      <x:c r="I30" s="2"/>
      <x:c r="J30" s="2"/>
      <x:c r="K30" s="2"/>
      <x:c r="L30" s="2"/>
      <x:c r="M30" s="2"/>
      <x:c r="N30" s="2"/>
      <x:c r="O30" s="2"/>
      <x:c r="P30" s="2"/>
      <x:c r="Q30" s="2"/>
      <x:c r="R30" s="2"/>
      <x:c r="S30" s="2"/>
      <x:c r="T30" s="2"/>
      <x:c r="U30" s="2"/>
      <x:c r="V30" s="2"/>
      <x:c r="W30" s="2"/>
      <x:c r="X30" s="2"/>
      <x:c r="Y30" s="2"/>
      <x:c r="Z30" s="2"/>
      <x:c r="AA30" s="2"/>
      <x:c r="AB30" s="2"/>
      <x:c r="AC30" s="2"/>
      <x:c r="AD30" s="2"/>
      <x:c r="AE30" s="2"/>
      <x:c r="AF30" s="2"/>
      <x:c r="AG30" s="2"/>
      <x:c r="AH30" s="2"/>
    </x:row>
    <x:row r="31" ht="24" customHeight="1">
      <x:c r="A31" s="1"/>
      <x:c r="B31" s="1"/>
      <x:c r="C31" s="2"/>
      <x:c r="D31" s="2"/>
      <x:c r="E31" s="2"/>
      <x:c r="F31" s="2"/>
      <x:c r="G31" s="2"/>
      <x:c r="H31" s="2"/>
      <x:c r="I31" s="2"/>
      <x:c r="J31" s="2"/>
      <x:c r="K31" s="2"/>
      <x:c r="L31" s="2"/>
      <x:c r="M31" s="2"/>
      <x:c r="N31" s="2"/>
      <x:c r="O31" s="2"/>
      <x:c r="P31" s="2"/>
      <x:c r="Q31" s="2"/>
      <x:c r="R31" s="2"/>
      <x:c r="S31" s="2"/>
      <x:c r="T31" s="2"/>
      <x:c r="U31" s="2"/>
      <x:c r="V31" s="2"/>
      <x:c r="W31" s="2"/>
      <x:c r="X31" s="2"/>
      <x:c r="Y31" s="2"/>
      <x:c r="Z31" s="2"/>
      <x:c r="AA31" s="2"/>
      <x:c r="AB31" s="2"/>
      <x:c r="AC31" s="2"/>
      <x:c r="AD31" s="2"/>
      <x:c r="AE31" s="2"/>
      <x:c r="AF31" s="2"/>
      <x:c r="AG31" s="2"/>
      <x:c r="AH31" s="2"/>
    </x:row>
    <x:row r="32" ht="24" customHeight="1">
      <x:c r="A32" s="1"/>
      <x:c r="B32" s="1"/>
      <x:c r="C32" s="2"/>
      <x:c r="D32" s="2"/>
      <x:c r="E32" s="2"/>
      <x:c r="F32" s="2"/>
      <x:c r="G32" s="2"/>
      <x:c r="H32" s="2"/>
      <x:c r="I32" s="2"/>
      <x:c r="J32" s="2"/>
      <x:c r="K32" s="2"/>
      <x:c r="L32" s="2"/>
      <x:c r="M32" s="2"/>
      <x:c r="N32" s="2"/>
      <x:c r="O32" s="2"/>
      <x:c r="P32" s="2"/>
      <x:c r="Q32" s="2"/>
      <x:c r="R32" s="2"/>
      <x:c r="S32" s="2"/>
      <x:c r="T32" s="2"/>
      <x:c r="U32" s="2"/>
      <x:c r="V32" s="2"/>
      <x:c r="W32" s="2"/>
      <x:c r="X32" s="2"/>
      <x:c r="Y32" s="2"/>
      <x:c r="Z32" s="2"/>
      <x:c r="AA32" s="2"/>
      <x:c r="AB32" s="2"/>
      <x:c r="AC32" s="2"/>
      <x:c r="AD32" s="2"/>
      <x:c r="AE32" s="2"/>
      <x:c r="AF32" s="2"/>
      <x:c r="AG32" s="2"/>
      <x:c r="AH32" s="2"/>
    </x:row>
    <x:row r="33" ht="24" customHeight="1">
      <x:c r="A33" s="1"/>
      <x:c r="B33" s="1"/>
      <x:c r="C33" s="2"/>
      <x:c r="D33" s="2"/>
      <x:c r="E33" s="2"/>
      <x:c r="F33" s="2"/>
      <x:c r="G33" s="2"/>
      <x:c r="H33" s="2"/>
      <x:c r="I33" s="2"/>
      <x:c r="J33" s="2"/>
      <x:c r="K33" s="2"/>
      <x:c r="L33" s="2"/>
      <x:c r="M33" s="2"/>
      <x:c r="N33" s="2"/>
      <x:c r="O33" s="2"/>
      <x:c r="P33" s="2"/>
      <x:c r="Q33" s="2"/>
      <x:c r="R33" s="2"/>
      <x:c r="S33" s="2"/>
      <x:c r="T33" s="2"/>
      <x:c r="U33" s="2"/>
      <x:c r="V33" s="2"/>
      <x:c r="W33" s="2"/>
      <x:c r="X33" s="2"/>
      <x:c r="Y33" s="2"/>
      <x:c r="Z33" s="2"/>
      <x:c r="AA33" s="2"/>
      <x:c r="AB33" s="2"/>
      <x:c r="AC33" s="2"/>
      <x:c r="AD33" s="2"/>
      <x:c r="AE33" s="2"/>
      <x:c r="AF33" s="2"/>
      <x:c r="AG33" s="2"/>
      <x:c r="AH33" s="2"/>
    </x:row>
    <x:row r="34" ht="24" customHeight="1">
      <x:c r="A34" s="1"/>
      <x:c r="B34" s="1"/>
      <x:c r="C34" s="2"/>
      <x:c r="D34" s="2"/>
      <x:c r="E34" s="2"/>
      <x:c r="F34" s="2"/>
      <x:c r="G34" s="2"/>
      <x:c r="H34" s="2"/>
      <x:c r="I34" s="2"/>
      <x:c r="J34" s="2"/>
      <x:c r="K34" s="2"/>
      <x:c r="L34" s="2"/>
      <x:c r="M34" s="2"/>
      <x:c r="N34" s="2"/>
      <x:c r="O34" s="2"/>
      <x:c r="P34" s="2"/>
      <x:c r="Q34" s="2"/>
      <x:c r="R34" s="2"/>
      <x:c r="S34" s="2"/>
      <x:c r="T34" s="2"/>
      <x:c r="U34" s="2"/>
      <x:c r="V34" s="2"/>
      <x:c r="W34" s="2"/>
      <x:c r="X34" s="2"/>
      <x:c r="Y34" s="2"/>
      <x:c r="Z34" s="2"/>
      <x:c r="AA34" s="2"/>
      <x:c r="AB34" s="2"/>
      <x:c r="AC34" s="2"/>
      <x:c r="AD34" s="2"/>
      <x:c r="AE34" s="2"/>
      <x:c r="AF34" s="2"/>
      <x:c r="AG34" s="2"/>
      <x:c r="AH34" s="2"/>
    </x:row>
    <x:row r="35" ht="24" customHeight="1">
      <x:c r="A35" s="1"/>
      <x:c r="B35" s="1"/>
      <x:c r="C35" s="2"/>
      <x:c r="D35" s="2"/>
      <x:c r="E35" s="2"/>
      <x:c r="F35" s="2"/>
      <x:c r="G35" s="2"/>
      <x:c r="H35" s="2"/>
      <x:c r="I35" s="2"/>
      <x:c r="J35" s="2"/>
      <x:c r="K35" s="2"/>
      <x:c r="L35" s="2"/>
      <x:c r="M35" s="2"/>
      <x:c r="N35" s="2"/>
      <x:c r="O35" s="2"/>
      <x:c r="P35" s="2"/>
      <x:c r="Q35" s="2"/>
      <x:c r="R35" s="2"/>
      <x:c r="S35" s="2"/>
      <x:c r="T35" s="2"/>
      <x:c r="U35" s="2"/>
      <x:c r="V35" s="2"/>
      <x:c r="W35" s="2"/>
      <x:c r="X35" s="2"/>
      <x:c r="Y35" s="2"/>
      <x:c r="Z35" s="2"/>
      <x:c r="AA35" s="2"/>
      <x:c r="AB35" s="2"/>
      <x:c r="AC35" s="2"/>
      <x:c r="AD35" s="2"/>
      <x:c r="AE35" s="2"/>
      <x:c r="AF35" s="2"/>
      <x:c r="AG35" s="2"/>
      <x:c r="AH35" s="2"/>
    </x:row>
    <x:row r="36" ht="24" customHeight="1">
      <x:c r="A36" s="1"/>
      <x:c r="B36" s="1"/>
      <x:c r="C36" s="2"/>
      <x:c r="D36" s="2"/>
      <x:c r="E36" s="2"/>
      <x:c r="F36" s="2"/>
      <x:c r="G36" s="2"/>
      <x:c r="H36" s="2"/>
      <x:c r="I36" s="2"/>
      <x:c r="J36" s="2"/>
      <x:c r="K36" s="2"/>
      <x:c r="L36" s="2"/>
      <x:c r="M36" s="2"/>
      <x:c r="N36" s="2"/>
      <x:c r="O36" s="2"/>
      <x:c r="P36" s="2"/>
      <x:c r="Q36" s="2"/>
      <x:c r="R36" s="2"/>
      <x:c r="S36" s="2"/>
      <x:c r="T36" s="2"/>
      <x:c r="U36" s="2"/>
      <x:c r="V36" s="2"/>
      <x:c r="W36" s="2"/>
      <x:c r="X36" s="2"/>
      <x:c r="Y36" s="2"/>
      <x:c r="Z36" s="2"/>
      <x:c r="AA36" s="2"/>
      <x:c r="AB36" s="2"/>
      <x:c r="AC36" s="2"/>
      <x:c r="AD36" s="2"/>
      <x:c r="AE36" s="2"/>
      <x:c r="AF36" s="2"/>
      <x:c r="AG36" s="2"/>
      <x:c r="AH36" s="2"/>
    </x:row>
    <x:row r="37" ht="24" customHeight="1">
      <x:c r="A37" s="1"/>
      <x:c r="B37" s="1"/>
      <x:c r="C37" s="2"/>
      <x:c r="D37" s="2"/>
      <x:c r="E37" s="2"/>
      <x:c r="F37" s="2"/>
      <x:c r="G37" s="2"/>
      <x:c r="H37" s="2"/>
      <x:c r="I37" s="2"/>
      <x:c r="J37" s="2"/>
      <x:c r="K37" s="2"/>
      <x:c r="L37" s="2"/>
      <x:c r="M37" s="2"/>
      <x:c r="N37" s="2"/>
      <x:c r="O37" s="2"/>
      <x:c r="P37" s="2"/>
      <x:c r="Q37" s="2"/>
      <x:c r="R37" s="2"/>
      <x:c r="S37" s="2"/>
      <x:c r="T37" s="2"/>
      <x:c r="U37" s="2"/>
      <x:c r="V37" s="2"/>
      <x:c r="W37" s="2"/>
      <x:c r="X37" s="2"/>
      <x:c r="Y37" s="2"/>
      <x:c r="Z37" s="2"/>
      <x:c r="AA37" s="2"/>
      <x:c r="AB37" s="2"/>
      <x:c r="AC37" s="2"/>
      <x:c r="AD37" s="2"/>
      <x:c r="AE37" s="2"/>
      <x:c r="AF37" s="2"/>
      <x:c r="AG37" s="2"/>
      <x:c r="AH37" s="2"/>
    </x:row>
    <x:row r="38" ht="24" customHeight="1">
      <x:c r="A38" s="1"/>
      <x:c r="B38" s="1"/>
      <x:c r="C38" s="2"/>
      <x:c r="D38" s="2"/>
      <x:c r="E38" s="2"/>
      <x:c r="F38" s="2"/>
      <x:c r="G38" s="2"/>
      <x:c r="H38" s="2"/>
      <x:c r="I38" s="2"/>
      <x:c r="J38" s="2"/>
      <x:c r="K38" s="2"/>
      <x:c r="L38" s="2"/>
      <x:c r="M38" s="2"/>
      <x:c r="N38" s="2"/>
      <x:c r="O38" s="2"/>
      <x:c r="P38" s="2"/>
      <x:c r="Q38" s="2"/>
      <x:c r="R38" s="2"/>
      <x:c r="S38" s="2"/>
      <x:c r="T38" s="2"/>
      <x:c r="U38" s="2"/>
      <x:c r="V38" s="2"/>
      <x:c r="W38" s="2"/>
      <x:c r="X38" s="2"/>
      <x:c r="Y38" s="2"/>
      <x:c r="Z38" s="2"/>
      <x:c r="AA38" s="2"/>
      <x:c r="AB38" s="2"/>
      <x:c r="AC38" s="2"/>
      <x:c r="AD38" s="2"/>
      <x:c r="AE38" s="2"/>
      <x:c r="AF38" s="2"/>
      <x:c r="AG38" s="2"/>
      <x:c r="AH38" s="2"/>
    </x:row>
    <x:row r="39" ht="24" customHeight="1">
      <x:c r="A39" s="1"/>
      <x:c r="B39" s="1"/>
      <x:c r="C39" s="2"/>
      <x:c r="D39" s="2"/>
      <x:c r="E39" s="2"/>
      <x:c r="F39" s="2"/>
      <x:c r="G39" s="2"/>
      <x:c r="H39" s="2"/>
      <x:c r="I39" s="2"/>
      <x:c r="J39" s="2"/>
      <x:c r="K39" s="2"/>
      <x:c r="L39" s="2"/>
      <x:c r="M39" s="2"/>
      <x:c r="N39" s="2"/>
      <x:c r="O39" s="2"/>
      <x:c r="P39" s="2"/>
      <x:c r="Q39" s="2"/>
      <x:c r="R39" s="2"/>
      <x:c r="S39" s="2"/>
      <x:c r="T39" s="2"/>
      <x:c r="U39" s="2"/>
      <x:c r="V39" s="2"/>
      <x:c r="W39" s="2"/>
      <x:c r="X39" s="2"/>
      <x:c r="Y39" s="2"/>
      <x:c r="Z39" s="2"/>
      <x:c r="AA39" s="2"/>
      <x:c r="AB39" s="2"/>
      <x:c r="AC39" s="2"/>
      <x:c r="AD39" s="2"/>
      <x:c r="AE39" s="2"/>
      <x:c r="AF39" s="2"/>
      <x:c r="AG39" s="2"/>
      <x:c r="AH39" s="2"/>
    </x:row>
    <x:row r="40" ht="24" customHeight="1">
      <x:c r="A40" s="1"/>
      <x:c r="B40" s="1"/>
      <x:c r="C40" s="2"/>
      <x:c r="D40" s="2"/>
      <x:c r="E40" s="2"/>
      <x:c r="F40" s="2"/>
      <x:c r="G40" s="2"/>
      <x:c r="H40" s="2"/>
      <x:c r="I40" s="2"/>
      <x:c r="J40" s="2"/>
      <x:c r="K40" s="2"/>
      <x:c r="L40" s="2"/>
      <x:c r="M40" s="2"/>
      <x:c r="N40" s="2"/>
      <x:c r="O40" s="2"/>
      <x:c r="P40" s="2"/>
      <x:c r="Q40" s="2"/>
      <x:c r="R40" s="2"/>
      <x:c r="S40" s="2"/>
      <x:c r="T40" s="2"/>
      <x:c r="U40" s="2"/>
      <x:c r="V40" s="2"/>
      <x:c r="W40" s="2"/>
      <x:c r="X40" s="2"/>
      <x:c r="Y40" s="2"/>
      <x:c r="Z40" s="2"/>
      <x:c r="AA40" s="2"/>
      <x:c r="AB40" s="2"/>
      <x:c r="AC40" s="2"/>
      <x:c r="AD40" s="2"/>
      <x:c r="AE40" s="2"/>
      <x:c r="AF40" s="2"/>
      <x:c r="AG40" s="2"/>
      <x:c r="AH40" s="2"/>
    </x:row>
    <x:row r="41" ht="24" customHeight="1">
      <x:c r="A41" s="1"/>
      <x:c r="B41" s="1"/>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c r="AE41" s="2"/>
      <x:c r="AF41" s="2"/>
      <x:c r="AG41" s="2"/>
      <x:c r="AH41" s="2"/>
    </x:row>
    <x:row r="42" ht="24" customHeight="1">
      <x:c r="A42" s="1"/>
      <x:c r="B42" s="1"/>
      <x:c r="C42" s="2"/>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c r="AE42" s="2"/>
      <x:c r="AF42" s="2"/>
      <x:c r="AG42" s="2"/>
      <x:c r="AH42" s="2"/>
    </x:row>
    <x:row r="43" ht="24" customHeight="1">
      <x:c r="A43" s="1"/>
      <x:c r="B43" s="1"/>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c r="AE43" s="2"/>
      <x:c r="AF43" s="2"/>
      <x:c r="AG43" s="2"/>
      <x:c r="AH43" s="2"/>
    </x:row>
    <x:row r="44" ht="24" customHeight="1">
      <x:c r="A44" s="1"/>
      <x:c r="B44" s="1"/>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c r="AE44" s="2"/>
      <x:c r="AF44" s="2"/>
      <x:c r="AG44" s="2"/>
      <x:c r="AH44" s="2"/>
    </x:row>
    <x:row r="45" ht="24" customHeight="1">
      <x:c r="A45" s="1"/>
      <x:c r="B45" s="1"/>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c r="AE45" s="2"/>
      <x:c r="AF45" s="2"/>
      <x:c r="AG45" s="2"/>
      <x:c r="AH45" s="2"/>
    </x:row>
    <x:row r="46" ht="24" customHeight="1">
      <x:c r="A46" s="1"/>
      <x:c r="B46" s="1"/>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c r="AC46" s="2"/>
      <x:c r="AD46" s="2"/>
      <x:c r="AE46" s="2"/>
      <x:c r="AF46" s="2"/>
      <x:c r="AG46" s="2"/>
      <x:c r="AH46" s="2"/>
    </x:row>
    <x:row r="47" ht="24" customHeight="1">
      <x:c r="A47" s="1"/>
      <x:c r="B47" s="1"/>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c r="AE47" s="2"/>
      <x:c r="AF47" s="2"/>
      <x:c r="AG47" s="2"/>
      <x:c r="AH47" s="2"/>
    </x:row>
    <x:row r="48" ht="24" customHeight="1">
      <x:c r="A48" s="1"/>
      <x:c r="B48" s="1"/>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c r="AE48" s="2"/>
      <x:c r="AF48" s="2"/>
      <x:c r="AG48" s="2"/>
      <x:c r="AH48" s="2"/>
    </x:row>
    <x:row r="49" ht="24" customHeight="1">
      <x:c r="A49" s="1"/>
      <x:c r="B49" s="1"/>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c r="AE49" s="2"/>
      <x:c r="AF49" s="2"/>
      <x:c r="AG49" s="2"/>
      <x:c r="AH49" s="2"/>
    </x:row>
    <x:row r="50" ht="24" customHeight="1">
      <x:c r="A50" s="1"/>
      <x:c r="B50" s="1"/>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c r="AE50" s="2"/>
      <x:c r="AF50" s="2"/>
      <x:c r="AG50" s="2"/>
      <x:c r="AH50" s="2"/>
    </x:row>
    <x:row r="51" ht="24" customHeight="1">
      <x:c r="A51" s="1"/>
      <x:c r="B51" s="1"/>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c r="AE51" s="2"/>
      <x:c r="AF51" s="2"/>
      <x:c r="AG51" s="2"/>
      <x:c r="AH51" s="2"/>
    </x:row>
    <x:row r="52" ht="24" customHeight="1">
      <x:c r="A52" s="1"/>
      <x:c r="B52" s="1"/>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c r="AE52" s="2"/>
      <x:c r="AF52" s="2"/>
      <x:c r="AG52" s="2"/>
      <x:c r="AH52" s="2"/>
    </x:row>
    <x:row r="53" ht="24" customHeight="1">
      <x:c r="A53" s="1"/>
      <x:c r="B53" s="1"/>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c r="AE53" s="2"/>
      <x:c r="AF53" s="2"/>
      <x:c r="AG53" s="2"/>
      <x:c r="AH53" s="2"/>
    </x:row>
    <x:row r="54" ht="24" customHeight="1">
      <x:c r="A54" s="1"/>
      <x:c r="B54" s="1"/>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c r="AE54" s="2"/>
      <x:c r="AF54" s="2"/>
      <x:c r="AG54" s="2"/>
      <x:c r="AH54" s="2"/>
    </x:row>
    <x:row r="55" ht="24" customHeight="1">
      <x:c r="A55" s="1"/>
      <x:c r="B55" s="1"/>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c r="AE55" s="2"/>
      <x:c r="AF55" s="2"/>
      <x:c r="AG55" s="2"/>
      <x:c r="AH55" s="2"/>
    </x:row>
    <x:row r="56" ht="24" customHeight="1">
      <x:c r="A56" s="1"/>
      <x:c r="B56" s="1"/>
      <x:c r="C56" s="2"/>
      <x:c r="D56" s="2"/>
      <x:c r="E56" s="2"/>
      <x:c r="F56" s="2"/>
      <x:c r="G56" s="2"/>
      <x:c r="H56" s="2"/>
      <x:c r="I56" s="2"/>
      <x:c r="J56" s="2"/>
      <x:c r="K56" s="2"/>
      <x:c r="L56" s="2"/>
      <x:c r="M56" s="2"/>
      <x:c r="N56" s="2"/>
      <x:c r="O56" s="2"/>
      <x:c r="P56" s="2"/>
      <x:c r="Q56" s="2"/>
      <x:c r="R56" s="2"/>
      <x:c r="S56" s="2"/>
      <x:c r="T56" s="2"/>
      <x:c r="U56" s="2"/>
      <x:c r="V56" s="2"/>
      <x:c r="W56" s="2"/>
      <x:c r="X56" s="2"/>
      <x:c r="Y56" s="2"/>
      <x:c r="Z56" s="2"/>
      <x:c r="AA56" s="2"/>
      <x:c r="AB56" s="2"/>
      <x:c r="AC56" s="2"/>
      <x:c r="AD56" s="2"/>
      <x:c r="AE56" s="2"/>
      <x:c r="AF56" s="2"/>
      <x:c r="AG56" s="2"/>
      <x:c r="AH56" s="2"/>
    </x:row>
    <x:row r="57" ht="24" customHeight="1">
      <x:c r="A57" s="1"/>
      <x:c r="B57" s="1"/>
      <x:c r="C57" s="2"/>
      <x:c r="D57" s="2"/>
      <x:c r="E57" s="2"/>
      <x:c r="F57" s="2"/>
      <x:c r="G57" s="2"/>
      <x:c r="H57" s="2"/>
      <x:c r="I57" s="2"/>
      <x:c r="J57" s="2"/>
      <x:c r="K57" s="2"/>
      <x:c r="L57" s="2"/>
      <x:c r="M57" s="2"/>
      <x:c r="N57" s="2"/>
      <x:c r="O57" s="2"/>
      <x:c r="P57" s="2"/>
      <x:c r="Q57" s="2"/>
      <x:c r="R57" s="2"/>
      <x:c r="S57" s="2"/>
      <x:c r="T57" s="2"/>
      <x:c r="U57" s="2"/>
      <x:c r="V57" s="2"/>
      <x:c r="W57" s="2"/>
      <x:c r="X57" s="2"/>
      <x:c r="Y57" s="2"/>
      <x:c r="Z57" s="2"/>
      <x:c r="AA57" s="2"/>
      <x:c r="AB57" s="2"/>
      <x:c r="AC57" s="2"/>
      <x:c r="AD57" s="2"/>
      <x:c r="AE57" s="2"/>
      <x:c r="AF57" s="2"/>
      <x:c r="AG57" s="2"/>
      <x:c r="AH57" s="2"/>
    </x:row>
    <x:row r="58" ht="24" customHeight="1">
      <x:c r="A58" s="1"/>
      <x:c r="B58" s="1"/>
      <x:c r="C58" s="2"/>
      <x:c r="D58" s="2"/>
      <x:c r="E58" s="2"/>
      <x:c r="F58" s="2"/>
      <x:c r="G58" s="2"/>
      <x:c r="H58" s="2"/>
      <x:c r="I58" s="2"/>
      <x:c r="J58" s="2"/>
      <x:c r="K58" s="2"/>
      <x:c r="L58" s="2"/>
      <x:c r="M58" s="2"/>
      <x:c r="N58" s="2"/>
      <x:c r="O58" s="2"/>
      <x:c r="P58" s="2"/>
      <x:c r="Q58" s="2"/>
      <x:c r="R58" s="2"/>
      <x:c r="S58" s="2"/>
      <x:c r="T58" s="2"/>
      <x:c r="U58" s="2"/>
      <x:c r="V58" s="2"/>
      <x:c r="W58" s="2"/>
      <x:c r="X58" s="2"/>
      <x:c r="Y58" s="2"/>
      <x:c r="Z58" s="2"/>
      <x:c r="AA58" s="2"/>
      <x:c r="AB58" s="2"/>
      <x:c r="AC58" s="2"/>
      <x:c r="AD58" s="2"/>
      <x:c r="AE58" s="2"/>
      <x:c r="AF58" s="2"/>
      <x:c r="AG58" s="2"/>
      <x:c r="AH58" s="2"/>
    </x:row>
    <x:row r="59" ht="24" customHeight="1">
      <x:c r="A59" s="1"/>
      <x:c r="B59" s="1"/>
      <x:c r="C59" s="2"/>
      <x:c r="D59" s="2"/>
      <x:c r="E59" s="2"/>
      <x:c r="F59" s="2"/>
      <x:c r="G59" s="2"/>
      <x:c r="H59" s="2"/>
      <x:c r="I59" s="2"/>
      <x:c r="J59" s="2"/>
      <x:c r="K59" s="2"/>
      <x:c r="L59" s="2"/>
      <x:c r="M59" s="2"/>
      <x:c r="N59" s="2"/>
      <x:c r="O59" s="2"/>
      <x:c r="P59" s="2"/>
      <x:c r="Q59" s="2"/>
      <x:c r="R59" s="2"/>
      <x:c r="S59" s="2"/>
      <x:c r="T59" s="2"/>
      <x:c r="U59" s="2"/>
      <x:c r="V59" s="2"/>
      <x:c r="W59" s="2"/>
      <x:c r="X59" s="2"/>
      <x:c r="Y59" s="2"/>
      <x:c r="Z59" s="2"/>
      <x:c r="AA59" s="2"/>
      <x:c r="AB59" s="2"/>
      <x:c r="AC59" s="2"/>
      <x:c r="AD59" s="2"/>
      <x:c r="AE59" s="2"/>
      <x:c r="AF59" s="2"/>
      <x:c r="AG59" s="2"/>
      <x:c r="AH59" s="2"/>
    </x:row>
    <x:row r="60" ht="24" customHeight="1">
      <x:c r="A60" s="1"/>
      <x:c r="B60" s="1"/>
      <x:c r="C60" s="2"/>
      <x:c r="D60" s="2"/>
      <x:c r="E60" s="2"/>
      <x:c r="F60" s="2"/>
      <x:c r="G60" s="2"/>
      <x:c r="H60" s="2"/>
      <x:c r="I60" s="2"/>
      <x:c r="J60" s="2"/>
      <x:c r="K60" s="2"/>
      <x:c r="L60" s="2"/>
      <x:c r="M60" s="2"/>
      <x:c r="N60" s="2"/>
      <x:c r="O60" s="2"/>
      <x:c r="P60" s="2"/>
      <x:c r="Q60" s="2"/>
      <x:c r="R60" s="2"/>
      <x:c r="S60" s="2"/>
      <x:c r="T60" s="2"/>
      <x:c r="U60" s="2"/>
      <x:c r="V60" s="2"/>
      <x:c r="W60" s="2"/>
      <x:c r="X60" s="2"/>
      <x:c r="Y60" s="2"/>
      <x:c r="Z60" s="2"/>
      <x:c r="AA60" s="2"/>
      <x:c r="AB60" s="2"/>
      <x:c r="AC60" s="2"/>
      <x:c r="AD60" s="2"/>
      <x:c r="AE60" s="2"/>
      <x:c r="AF60" s="2"/>
      <x:c r="AG60" s="2"/>
      <x:c r="AH60" s="2"/>
    </x:row>
    <x:row r="61" ht="24" customHeight="1">
      <x:c r="A61" s="1"/>
      <x:c r="B61" s="1"/>
      <x:c r="C61" s="2"/>
      <x:c r="D61" s="2"/>
      <x:c r="E61" s="2"/>
      <x:c r="F61" s="2"/>
      <x:c r="G61" s="2"/>
      <x:c r="H61" s="2"/>
      <x:c r="I61" s="2"/>
      <x:c r="J61" s="2"/>
      <x:c r="K61" s="2"/>
      <x:c r="L61" s="2"/>
      <x:c r="M61" s="2"/>
      <x:c r="N61" s="2"/>
      <x:c r="O61" s="2"/>
      <x:c r="P61" s="2"/>
      <x:c r="Q61" s="2"/>
      <x:c r="R61" s="2"/>
      <x:c r="S61" s="2"/>
      <x:c r="T61" s="2"/>
      <x:c r="U61" s="2"/>
      <x:c r="V61" s="2"/>
      <x:c r="W61" s="2"/>
      <x:c r="X61" s="2"/>
      <x:c r="Y61" s="2"/>
      <x:c r="Z61" s="2"/>
      <x:c r="AA61" s="2"/>
      <x:c r="AB61" s="2"/>
      <x:c r="AC61" s="2"/>
      <x:c r="AD61" s="2"/>
      <x:c r="AE61" s="2"/>
      <x:c r="AF61" s="2"/>
      <x:c r="AG61" s="2"/>
      <x:c r="AH61" s="2"/>
    </x:row>
    <x:row r="62" ht="24" customHeight="1">
      <x:c r="A62" s="1"/>
      <x:c r="B62" s="1"/>
      <x:c r="C62" s="2"/>
      <x:c r="D62" s="2"/>
      <x:c r="E62" s="2"/>
      <x:c r="F62" s="2"/>
      <x:c r="G62" s="2"/>
      <x:c r="H62" s="2"/>
      <x:c r="I62" s="2"/>
      <x:c r="J62" s="2"/>
      <x:c r="K62" s="2"/>
      <x:c r="L62" s="2"/>
      <x:c r="M62" s="2"/>
      <x:c r="N62" s="2"/>
      <x:c r="O62" s="2"/>
      <x:c r="P62" s="2"/>
      <x:c r="Q62" s="2"/>
      <x:c r="R62" s="2"/>
      <x:c r="S62" s="2"/>
      <x:c r="T62" s="2"/>
      <x:c r="U62" s="2"/>
      <x:c r="V62" s="2"/>
      <x:c r="W62" s="2"/>
      <x:c r="X62" s="2"/>
      <x:c r="Y62" s="2"/>
      <x:c r="Z62" s="2"/>
      <x:c r="AA62" s="2"/>
      <x:c r="AB62" s="2"/>
      <x:c r="AC62" s="2"/>
      <x:c r="AD62" s="2"/>
      <x:c r="AE62" s="2"/>
      <x:c r="AF62" s="2"/>
      <x:c r="AG62" s="2"/>
      <x:c r="AH62" s="2"/>
    </x:row>
    <x:row r="63" ht="24" customHeight="1">
      <x:c r="A63" s="1"/>
      <x:c r="B63" s="1"/>
      <x:c r="C63" s="2"/>
      <x:c r="D63" s="2"/>
      <x:c r="E63" s="2"/>
      <x:c r="F63" s="2"/>
      <x:c r="G63" s="2"/>
      <x:c r="H63" s="2"/>
      <x:c r="I63" s="2"/>
      <x:c r="J63" s="2"/>
      <x:c r="K63" s="2"/>
      <x:c r="L63" s="2"/>
      <x:c r="M63" s="2"/>
      <x:c r="N63" s="2"/>
      <x:c r="O63" s="2"/>
      <x:c r="P63" s="2"/>
      <x:c r="Q63" s="2"/>
      <x:c r="R63" s="2"/>
      <x:c r="S63" s="2"/>
      <x:c r="T63" s="2"/>
      <x:c r="U63" s="2"/>
      <x:c r="V63" s="2"/>
      <x:c r="W63" s="2"/>
      <x:c r="X63" s="2"/>
      <x:c r="Y63" s="2"/>
      <x:c r="Z63" s="2"/>
      <x:c r="AA63" s="2"/>
      <x:c r="AB63" s="2"/>
      <x:c r="AC63" s="2"/>
      <x:c r="AD63" s="2"/>
      <x:c r="AE63" s="2"/>
      <x:c r="AF63" s="2"/>
      <x:c r="AG63" s="2"/>
      <x:c r="AH63" s="2"/>
    </x:row>
    <x:row r="64" ht="24" customHeight="1">
      <x:c r="A64" s="1"/>
      <x:c r="B64" s="1"/>
      <x:c r="C64" s="2"/>
      <x:c r="D64" s="2"/>
      <x:c r="E64" s="2"/>
      <x:c r="F64" s="2"/>
      <x:c r="G64" s="2"/>
      <x:c r="H64" s="2"/>
      <x:c r="I64" s="2"/>
      <x:c r="J64" s="2"/>
      <x:c r="K64" s="2"/>
      <x:c r="L64" s="2"/>
      <x:c r="M64" s="2"/>
      <x:c r="N64" s="2"/>
      <x:c r="O64" s="2"/>
      <x:c r="P64" s="2"/>
      <x:c r="Q64" s="2"/>
      <x:c r="R64" s="2"/>
      <x:c r="S64" s="2"/>
      <x:c r="T64" s="2"/>
      <x:c r="U64" s="2"/>
      <x:c r="V64" s="2"/>
      <x:c r="W64" s="2"/>
      <x:c r="X64" s="2"/>
      <x:c r="Y64" s="2"/>
      <x:c r="Z64" s="2"/>
      <x:c r="AA64" s="2"/>
      <x:c r="AB64" s="2"/>
      <x:c r="AC64" s="2"/>
      <x:c r="AD64" s="2"/>
      <x:c r="AE64" s="2"/>
      <x:c r="AF64" s="2"/>
      <x:c r="AG64" s="2"/>
      <x:c r="AH64" s="2"/>
    </x:row>
    <x:row r="65" ht="24" customHeight="1">
      <x:c r="A65" s="1"/>
      <x:c r="B65" s="1"/>
      <x:c r="C65" s="2"/>
      <x:c r="D65" s="2"/>
      <x:c r="E65" s="2"/>
      <x:c r="F65" s="2"/>
      <x:c r="G65" s="2"/>
      <x:c r="H65" s="2"/>
      <x:c r="I65" s="2"/>
      <x:c r="J65" s="2"/>
      <x:c r="K65" s="2"/>
      <x:c r="L65" s="2"/>
      <x:c r="M65" s="2"/>
      <x:c r="N65" s="2"/>
      <x:c r="O65" s="2"/>
      <x:c r="P65" s="2"/>
      <x:c r="Q65" s="2"/>
      <x:c r="R65" s="2"/>
      <x:c r="S65" s="2"/>
      <x:c r="T65" s="2"/>
      <x:c r="U65" s="2"/>
      <x:c r="V65" s="2"/>
      <x:c r="W65" s="2"/>
      <x:c r="X65" s="2"/>
      <x:c r="Y65" s="2"/>
      <x:c r="Z65" s="2"/>
      <x:c r="AA65" s="2"/>
      <x:c r="AB65" s="2"/>
      <x:c r="AC65" s="2"/>
      <x:c r="AD65" s="2"/>
      <x:c r="AE65" s="2"/>
      <x:c r="AF65" s="2"/>
      <x:c r="AG65" s="2"/>
      <x:c r="AH65" s="2"/>
    </x:row>
    <x:row r="66" ht="24" customHeight="1">
      <x:c r="A66" s="1"/>
      <x:c r="B66" s="1"/>
      <x:c r="C66" s="2"/>
      <x:c r="D66" s="2"/>
      <x:c r="E66" s="2"/>
      <x:c r="F66" s="2"/>
      <x:c r="G66" s="2"/>
      <x:c r="H66" s="2"/>
      <x:c r="I66" s="2"/>
      <x:c r="J66" s="2"/>
      <x:c r="K66" s="2"/>
      <x:c r="L66" s="2"/>
      <x:c r="M66" s="2"/>
      <x:c r="N66" s="2"/>
      <x:c r="O66" s="2"/>
      <x:c r="P66" s="2"/>
      <x:c r="Q66" s="2"/>
      <x:c r="R66" s="2"/>
      <x:c r="S66" s="2"/>
      <x:c r="T66" s="2"/>
      <x:c r="U66" s="2"/>
      <x:c r="V66" s="2"/>
      <x:c r="W66" s="2"/>
      <x:c r="X66" s="2"/>
      <x:c r="Y66" s="2"/>
      <x:c r="Z66" s="2"/>
      <x:c r="AA66" s="2"/>
      <x:c r="AB66" s="2"/>
      <x:c r="AC66" s="2"/>
      <x:c r="AD66" s="2"/>
      <x:c r="AE66" s="2"/>
      <x:c r="AF66" s="2"/>
      <x:c r="AG66" s="2"/>
      <x:c r="AH66" s="2"/>
    </x:row>
    <x:row r="67" ht="24" customHeight="1">
      <x:c r="A67" s="1"/>
      <x:c r="B67" s="1"/>
      <x:c r="C67" s="2"/>
      <x:c r="D67" s="2"/>
      <x:c r="E67" s="2"/>
      <x:c r="F67" s="2"/>
      <x:c r="G67" s="2"/>
      <x:c r="H67" s="2"/>
      <x:c r="I67" s="2"/>
      <x:c r="J67" s="2"/>
      <x:c r="K67" s="2"/>
      <x:c r="L67" s="2"/>
      <x:c r="M67" s="2"/>
      <x:c r="N67" s="2"/>
      <x:c r="O67" s="2"/>
      <x:c r="P67" s="2"/>
      <x:c r="Q67" s="2"/>
      <x:c r="R67" s="2"/>
      <x:c r="S67" s="2"/>
      <x:c r="T67" s="2"/>
      <x:c r="U67" s="2"/>
      <x:c r="V67" s="2"/>
      <x:c r="W67" s="2"/>
      <x:c r="X67" s="2"/>
      <x:c r="Y67" s="2"/>
      <x:c r="Z67" s="2"/>
      <x:c r="AA67" s="2"/>
      <x:c r="AB67" s="2"/>
      <x:c r="AC67" s="2"/>
      <x:c r="AD67" s="2"/>
      <x:c r="AE67" s="2"/>
      <x:c r="AF67" s="2"/>
      <x:c r="AG67" s="2"/>
      <x:c r="AH67" s="2"/>
    </x:row>
    <x:row r="68" ht="24" customHeight="1">
      <x:c r="A68" s="1"/>
      <x:c r="B68" s="1"/>
      <x:c r="C68" s="2"/>
      <x:c r="D68" s="2"/>
      <x:c r="E68" s="2"/>
      <x:c r="F68" s="2"/>
      <x:c r="G68" s="2"/>
      <x:c r="H68" s="2"/>
      <x:c r="I68" s="2"/>
      <x:c r="J68" s="2"/>
      <x:c r="K68" s="2"/>
      <x:c r="L68" s="2"/>
      <x:c r="M68" s="2"/>
      <x:c r="N68" s="2"/>
      <x:c r="O68" s="2"/>
      <x:c r="P68" s="2"/>
      <x:c r="Q68" s="2"/>
      <x:c r="R68" s="2"/>
      <x:c r="S68" s="2"/>
      <x:c r="T68" s="2"/>
      <x:c r="U68" s="2"/>
      <x:c r="V68" s="2"/>
      <x:c r="W68" s="2"/>
      <x:c r="X68" s="2"/>
      <x:c r="Y68" s="2"/>
      <x:c r="Z68" s="2"/>
      <x:c r="AA68" s="2"/>
      <x:c r="AB68" s="2"/>
      <x:c r="AC68" s="2"/>
      <x:c r="AD68" s="2"/>
      <x:c r="AE68" s="2"/>
      <x:c r="AF68" s="2"/>
      <x:c r="AG68" s="2"/>
      <x:c r="AH68" s="2"/>
    </x:row>
    <x:row r="69" ht="24" customHeight="1">
      <x:c r="A69" s="1"/>
      <x:c r="B69" s="1"/>
      <x:c r="C69" s="2"/>
      <x:c r="D69" s="2"/>
      <x:c r="E69" s="2"/>
      <x:c r="F69" s="2"/>
      <x:c r="G69" s="2"/>
      <x:c r="H69" s="2"/>
      <x:c r="I69" s="2"/>
      <x:c r="J69" s="2"/>
      <x:c r="K69" s="2"/>
      <x:c r="L69" s="2"/>
      <x:c r="M69" s="2"/>
      <x:c r="N69" s="2"/>
      <x:c r="O69" s="2"/>
      <x:c r="P69" s="2"/>
      <x:c r="Q69" s="2"/>
      <x:c r="R69" s="2"/>
      <x:c r="S69" s="2"/>
      <x:c r="T69" s="2"/>
      <x:c r="U69" s="2"/>
      <x:c r="V69" s="2"/>
      <x:c r="W69" s="2"/>
      <x:c r="X69" s="2"/>
      <x:c r="Y69" s="2"/>
      <x:c r="Z69" s="2"/>
      <x:c r="AA69" s="2"/>
      <x:c r="AB69" s="2"/>
      <x:c r="AC69" s="2"/>
      <x:c r="AD69" s="2"/>
      <x:c r="AE69" s="2"/>
      <x:c r="AF69" s="2"/>
      <x:c r="AG69" s="2"/>
      <x:c r="AH69" s="2"/>
    </x:row>
    <x:row r="70" ht="24" customHeight="1">
      <x:c r="A70" s="1"/>
      <x:c r="B70" s="1"/>
      <x:c r="C70" s="2"/>
      <x:c r="D70" s="2"/>
      <x:c r="E70" s="2"/>
      <x:c r="F70" s="2"/>
      <x:c r="G70" s="2"/>
      <x:c r="H70" s="2"/>
      <x:c r="I70" s="2"/>
      <x:c r="J70" s="2"/>
      <x:c r="K70" s="2"/>
      <x:c r="L70" s="2"/>
      <x:c r="M70" s="2"/>
      <x:c r="N70" s="2"/>
      <x:c r="O70" s="2"/>
      <x:c r="P70" s="2"/>
      <x:c r="Q70" s="2"/>
      <x:c r="R70" s="2"/>
      <x:c r="S70" s="2"/>
      <x:c r="T70" s="2"/>
      <x:c r="U70" s="2"/>
      <x:c r="V70" s="2"/>
      <x:c r="W70" s="2"/>
      <x:c r="X70" s="2"/>
      <x:c r="Y70" s="2"/>
      <x:c r="Z70" s="2"/>
      <x:c r="AA70" s="2"/>
      <x:c r="AB70" s="2"/>
      <x:c r="AC70" s="2"/>
      <x:c r="AD70" s="2"/>
      <x:c r="AE70" s="2"/>
      <x:c r="AF70" s="2"/>
      <x:c r="AG70" s="2"/>
      <x:c r="AH70" s="2"/>
    </x:row>
    <x:row r="71" ht="24" customHeight="1">
      <x:c r="A71" s="1"/>
      <x:c r="B71" s="1"/>
      <x:c r="C71" s="2"/>
      <x:c r="D71" s="2"/>
      <x:c r="E71" s="2"/>
      <x:c r="F71" s="2"/>
      <x:c r="G71" s="2"/>
      <x:c r="H71" s="2"/>
      <x:c r="I71" s="2"/>
      <x:c r="J71" s="2"/>
      <x:c r="K71" s="2"/>
      <x:c r="L71" s="2"/>
      <x:c r="M71" s="2"/>
      <x:c r="N71" s="2"/>
      <x:c r="O71" s="2"/>
      <x:c r="P71" s="2"/>
      <x:c r="Q71" s="2"/>
      <x:c r="R71" s="2"/>
      <x:c r="S71" s="2"/>
      <x:c r="T71" s="2"/>
      <x:c r="U71" s="2"/>
      <x:c r="V71" s="2"/>
      <x:c r="W71" s="2"/>
      <x:c r="X71" s="2"/>
      <x:c r="Y71" s="2"/>
      <x:c r="Z71" s="2"/>
      <x:c r="AA71" s="2"/>
      <x:c r="AB71" s="2"/>
      <x:c r="AC71" s="2"/>
      <x:c r="AD71" s="2"/>
      <x:c r="AE71" s="2"/>
      <x:c r="AF71" s="2"/>
      <x:c r="AG71" s="2"/>
      <x:c r="AH71" s="2"/>
    </x:row>
    <x:row r="72" ht="24" customHeight="1">
      <x:c r="A72" s="1"/>
      <x:c r="B72" s="1"/>
      <x:c r="C72" s="2"/>
      <x:c r="D72" s="2"/>
      <x:c r="E72" s="2"/>
      <x:c r="F72" s="2"/>
      <x:c r="G72" s="2"/>
      <x:c r="H72" s="2"/>
      <x:c r="I72" s="2"/>
      <x:c r="J72" s="2"/>
      <x:c r="K72" s="2"/>
      <x:c r="L72" s="2"/>
      <x:c r="M72" s="2"/>
      <x:c r="N72" s="2"/>
      <x:c r="O72" s="2"/>
      <x:c r="P72" s="2"/>
      <x:c r="Q72" s="2"/>
      <x:c r="R72" s="2"/>
      <x:c r="S72" s="2"/>
      <x:c r="T72" s="2"/>
      <x:c r="U72" s="2"/>
      <x:c r="V72" s="2"/>
      <x:c r="W72" s="2"/>
      <x:c r="X72" s="2"/>
      <x:c r="Y72" s="2"/>
      <x:c r="Z72" s="2"/>
      <x:c r="AA72" s="2"/>
      <x:c r="AB72" s="2"/>
      <x:c r="AC72" s="2"/>
      <x:c r="AD72" s="2"/>
      <x:c r="AE72" s="2"/>
      <x:c r="AF72" s="2"/>
      <x:c r="AG72" s="2"/>
      <x:c r="AH72" s="2"/>
    </x:row>
    <x:row r="73" ht="24" customHeight="1">
      <x:c r="A73" s="1"/>
      <x:c r="B73" s="1"/>
      <x:c r="C73" s="2"/>
      <x:c r="D73" s="2"/>
      <x:c r="E73" s="2"/>
      <x:c r="F73" s="2"/>
      <x:c r="G73" s="2"/>
      <x:c r="H73" s="2"/>
      <x:c r="I73" s="2"/>
      <x:c r="J73" s="2"/>
      <x:c r="K73" s="2"/>
      <x:c r="L73" s="2"/>
      <x:c r="M73" s="2"/>
      <x:c r="N73" s="2"/>
      <x:c r="O73" s="2"/>
      <x:c r="P73" s="2"/>
      <x:c r="Q73" s="2"/>
      <x:c r="R73" s="2"/>
      <x:c r="S73" s="2"/>
      <x:c r="T73" s="2"/>
      <x:c r="U73" s="2"/>
      <x:c r="V73" s="2"/>
      <x:c r="W73" s="2"/>
      <x:c r="X73" s="2"/>
      <x:c r="Y73" s="2"/>
      <x:c r="Z73" s="2"/>
      <x:c r="AA73" s="2"/>
      <x:c r="AB73" s="2"/>
      <x:c r="AC73" s="2"/>
      <x:c r="AD73" s="2"/>
      <x:c r="AE73" s="2"/>
      <x:c r="AF73" s="2"/>
      <x:c r="AG73" s="2"/>
      <x:c r="AH73" s="2"/>
    </x:row>
    <x:row r="74" ht="24" customHeight="1">
      <x:c r="A74" s="1"/>
      <x:c r="B74" s="1"/>
      <x:c r="C74" s="2"/>
      <x:c r="D74" s="2"/>
      <x:c r="E74" s="2"/>
      <x:c r="F74" s="2"/>
      <x:c r="G74" s="2"/>
      <x:c r="H74" s="2"/>
      <x:c r="I74" s="2"/>
      <x:c r="J74" s="2"/>
      <x:c r="K74" s="2"/>
      <x:c r="L74" s="2"/>
      <x:c r="M74" s="2"/>
      <x:c r="N74" s="2"/>
      <x:c r="O74" s="2"/>
      <x:c r="P74" s="2"/>
      <x:c r="Q74" s="2"/>
      <x:c r="R74" s="2"/>
      <x:c r="S74" s="2"/>
      <x:c r="T74" s="2"/>
      <x:c r="U74" s="2"/>
      <x:c r="V74" s="2"/>
      <x:c r="W74" s="2"/>
      <x:c r="X74" s="2"/>
      <x:c r="Y74" s="2"/>
      <x:c r="Z74" s="2"/>
      <x:c r="AA74" s="2"/>
      <x:c r="AB74" s="2"/>
      <x:c r="AC74" s="2"/>
      <x:c r="AD74" s="2"/>
      <x:c r="AE74" s="2"/>
      <x:c r="AF74" s="2"/>
      <x:c r="AG74" s="2"/>
      <x:c r="AH74" s="2"/>
    </x:row>
    <x:row r="75" ht="24" customHeight="1">
      <x:c r="A75" s="1"/>
      <x:c r="B75" s="1"/>
      <x:c r="C75" s="2"/>
      <x:c r="D75" s="2"/>
      <x:c r="E75" s="2"/>
      <x:c r="F75" s="2"/>
      <x:c r="G75" s="2"/>
      <x:c r="H75" s="2"/>
      <x:c r="I75" s="2"/>
      <x:c r="J75" s="2"/>
      <x:c r="K75" s="2"/>
      <x:c r="L75" s="2"/>
      <x:c r="M75" s="2"/>
      <x:c r="N75" s="2"/>
      <x:c r="O75" s="2"/>
      <x:c r="P75" s="2"/>
      <x:c r="Q75" s="2"/>
      <x:c r="R75" s="2"/>
      <x:c r="S75" s="2"/>
      <x:c r="T75" s="2"/>
      <x:c r="U75" s="2"/>
      <x:c r="V75" s="2"/>
      <x:c r="W75" s="2"/>
      <x:c r="X75" s="2"/>
      <x:c r="Y75" s="2"/>
      <x:c r="Z75" s="2"/>
      <x:c r="AA75" s="2"/>
      <x:c r="AB75" s="2"/>
      <x:c r="AC75" s="2"/>
      <x:c r="AD75" s="2"/>
      <x:c r="AE75" s="2"/>
      <x:c r="AF75" s="2"/>
      <x:c r="AG75" s="2"/>
      <x:c r="AH75" s="2"/>
    </x:row>
    <x:row r="76" ht="24" customHeight="1">
      <x:c r="A76" s="1"/>
      <x:c r="B76" s="1"/>
      <x:c r="C76" s="2"/>
      <x:c r="D76" s="2"/>
      <x:c r="E76" s="2"/>
      <x:c r="F76" s="2"/>
      <x:c r="G76" s="2"/>
      <x:c r="H76" s="2"/>
      <x:c r="I76" s="2"/>
      <x:c r="J76" s="2"/>
      <x:c r="K76" s="2"/>
      <x:c r="L76" s="2"/>
      <x:c r="M76" s="2"/>
      <x:c r="N76" s="2"/>
      <x:c r="O76" s="2"/>
      <x:c r="P76" s="2"/>
      <x:c r="Q76" s="2"/>
      <x:c r="R76" s="2"/>
      <x:c r="S76" s="2"/>
      <x:c r="T76" s="2"/>
      <x:c r="U76" s="2"/>
      <x:c r="V76" s="2"/>
      <x:c r="W76" s="2"/>
      <x:c r="X76" s="2"/>
      <x:c r="Y76" s="2"/>
      <x:c r="Z76" s="2"/>
      <x:c r="AA76" s="2"/>
      <x:c r="AB76" s="2"/>
      <x:c r="AC76" s="2"/>
      <x:c r="AD76" s="2"/>
      <x:c r="AE76" s="2"/>
      <x:c r="AF76" s="2"/>
      <x:c r="AG76" s="2"/>
      <x:c r="AH76" s="2"/>
    </x:row>
    <x:row r="77" ht="24" customHeight="1">
      <x:c r="A77" s="1"/>
      <x:c r="B77" s="1"/>
      <x:c r="C77" s="2"/>
      <x:c r="D77" s="2"/>
      <x:c r="E77" s="2"/>
      <x:c r="F77" s="2"/>
      <x:c r="G77" s="2"/>
      <x:c r="H77" s="2"/>
      <x:c r="I77" s="2"/>
      <x:c r="J77" s="2"/>
      <x:c r="K77" s="2"/>
      <x:c r="L77" s="2"/>
      <x:c r="M77" s="2"/>
      <x:c r="N77" s="2"/>
      <x:c r="O77" s="2"/>
      <x:c r="P77" s="2"/>
      <x:c r="Q77" s="2"/>
      <x:c r="R77" s="2"/>
      <x:c r="S77" s="2"/>
      <x:c r="T77" s="2"/>
      <x:c r="U77" s="2"/>
      <x:c r="V77" s="2"/>
      <x:c r="W77" s="2"/>
      <x:c r="X77" s="2"/>
      <x:c r="Y77" s="2"/>
      <x:c r="Z77" s="2"/>
      <x:c r="AA77" s="2"/>
      <x:c r="AB77" s="2"/>
      <x:c r="AC77" s="2"/>
      <x:c r="AD77" s="2"/>
      <x:c r="AE77" s="2"/>
      <x:c r="AF77" s="2"/>
      <x:c r="AG77" s="2"/>
      <x:c r="AH77" s="2"/>
    </x:row>
    <x:row r="78" ht="24" customHeight="1">
      <x:c r="A78" s="1"/>
      <x:c r="B78" s="1"/>
      <x:c r="C78" s="2"/>
      <x:c r="D78" s="2"/>
      <x:c r="E78" s="2"/>
      <x:c r="F78" s="2"/>
      <x:c r="G78" s="2"/>
      <x:c r="H78" s="2"/>
      <x:c r="I78" s="2"/>
      <x:c r="J78" s="2"/>
      <x:c r="K78" s="2"/>
      <x:c r="L78" s="2"/>
      <x:c r="M78" s="2"/>
      <x:c r="N78" s="2"/>
      <x:c r="O78" s="2"/>
      <x:c r="P78" s="2"/>
      <x:c r="Q78" s="2"/>
      <x:c r="R78" s="2"/>
      <x:c r="S78" s="2"/>
      <x:c r="T78" s="2"/>
      <x:c r="U78" s="2"/>
      <x:c r="V78" s="2"/>
      <x:c r="W78" s="2"/>
      <x:c r="X78" s="2"/>
      <x:c r="Y78" s="2"/>
      <x:c r="Z78" s="2"/>
      <x:c r="AA78" s="2"/>
      <x:c r="AB78" s="2"/>
      <x:c r="AC78" s="2"/>
      <x:c r="AD78" s="2"/>
      <x:c r="AE78" s="2"/>
      <x:c r="AF78" s="2"/>
      <x:c r="AG78" s="2"/>
      <x:c r="AH78" s="2"/>
    </x:row>
    <x:row r="79" ht="24" customHeight="1">
      <x:c r="A79" s="1"/>
      <x:c r="B79" s="1"/>
      <x:c r="C79" s="2"/>
      <x:c r="D79" s="2"/>
      <x:c r="E79" s="2"/>
      <x:c r="F79" s="2"/>
      <x:c r="G79" s="2"/>
      <x:c r="H79" s="2"/>
      <x:c r="I79" s="2"/>
      <x:c r="J79" s="2"/>
      <x:c r="K79" s="2"/>
      <x:c r="L79" s="2"/>
      <x:c r="M79" s="2"/>
      <x:c r="N79" s="2"/>
      <x:c r="O79" s="2"/>
      <x:c r="P79" s="2"/>
      <x:c r="Q79" s="2"/>
      <x:c r="R79" s="2"/>
      <x:c r="S79" s="2"/>
      <x:c r="T79" s="2"/>
      <x:c r="U79" s="2"/>
      <x:c r="V79" s="2"/>
      <x:c r="W79" s="2"/>
      <x:c r="X79" s="2"/>
      <x:c r="Y79" s="2"/>
      <x:c r="Z79" s="2"/>
      <x:c r="AA79" s="2"/>
      <x:c r="AB79" s="2"/>
      <x:c r="AC79" s="2"/>
      <x:c r="AD79" s="2"/>
      <x:c r="AE79" s="2"/>
      <x:c r="AF79" s="2"/>
      <x:c r="AG79" s="2"/>
      <x:c r="AH79" s="2"/>
    </x:row>
    <x:row r="80" ht="24" customHeight="1">
      <x:c r="A80" s="1"/>
      <x:c r="B80" s="1"/>
      <x:c r="C80" s="2"/>
      <x:c r="D80" s="2"/>
      <x:c r="E80" s="2"/>
      <x:c r="F80" s="2"/>
      <x:c r="G80" s="2"/>
      <x:c r="H80" s="2"/>
      <x:c r="I80" s="2"/>
      <x:c r="J80" s="2"/>
      <x:c r="K80" s="2"/>
      <x:c r="L80" s="2"/>
      <x:c r="M80" s="2"/>
      <x:c r="N80" s="2"/>
      <x:c r="O80" s="2"/>
      <x:c r="P80" s="2"/>
      <x:c r="Q80" s="2"/>
      <x:c r="R80" s="2"/>
      <x:c r="S80" s="2"/>
      <x:c r="T80" s="2"/>
      <x:c r="U80" s="2"/>
      <x:c r="V80" s="2"/>
      <x:c r="W80" s="2"/>
      <x:c r="X80" s="2"/>
      <x:c r="Y80" s="2"/>
      <x:c r="Z80" s="2"/>
      <x:c r="AA80" s="2"/>
      <x:c r="AB80" s="2"/>
      <x:c r="AC80" s="2"/>
      <x:c r="AD80" s="2"/>
      <x:c r="AE80" s="2"/>
      <x:c r="AF80" s="2"/>
      <x:c r="AG80" s="2"/>
      <x:c r="AH80" s="2"/>
    </x:row>
    <x:row r="81" ht="24" customHeight="1">
      <x:c r="A81" s="1"/>
      <x:c r="B81" s="1"/>
      <x:c r="C81" s="2"/>
      <x:c r="D81" s="2"/>
      <x:c r="E81" s="2"/>
      <x:c r="F81" s="2"/>
      <x:c r="G81" s="2"/>
      <x:c r="H81" s="2"/>
      <x:c r="I81" s="2"/>
      <x:c r="J81" s="2"/>
      <x:c r="K81" s="2"/>
      <x:c r="L81" s="2"/>
      <x:c r="M81" s="2"/>
      <x:c r="N81" s="2"/>
      <x:c r="O81" s="2"/>
      <x:c r="P81" s="2"/>
      <x:c r="Q81" s="2"/>
      <x:c r="R81" s="2"/>
      <x:c r="S81" s="2"/>
      <x:c r="T81" s="2"/>
      <x:c r="U81" s="2"/>
      <x:c r="V81" s="2"/>
      <x:c r="W81" s="2"/>
      <x:c r="X81" s="2"/>
      <x:c r="Y81" s="2"/>
      <x:c r="Z81" s="2"/>
      <x:c r="AA81" s="2"/>
      <x:c r="AB81" s="2"/>
      <x:c r="AC81" s="2"/>
      <x:c r="AD81" s="2"/>
      <x:c r="AE81" s="2"/>
      <x:c r="AF81" s="2"/>
      <x:c r="AG81" s="2"/>
      <x:c r="AH81" s="2"/>
    </x:row>
    <x:row r="82" ht="24" customHeight="1">
      <x:c r="A82" s="1"/>
      <x:c r="B82" s="1"/>
      <x:c r="C82" s="2"/>
      <x:c r="D82" s="2"/>
      <x:c r="E82" s="2"/>
      <x:c r="F82" s="2"/>
      <x:c r="G82" s="2"/>
      <x:c r="H82" s="2"/>
      <x:c r="I82" s="2"/>
      <x:c r="J82" s="2"/>
      <x:c r="K82" s="2"/>
      <x:c r="L82" s="2"/>
      <x:c r="M82" s="2"/>
      <x:c r="N82" s="2"/>
      <x:c r="O82" s="2"/>
      <x:c r="P82" s="2"/>
      <x:c r="Q82" s="2"/>
      <x:c r="R82" s="2"/>
      <x:c r="S82" s="2"/>
      <x:c r="T82" s="2"/>
      <x:c r="U82" s="2"/>
      <x:c r="V82" s="2"/>
      <x:c r="W82" s="2"/>
      <x:c r="X82" s="2"/>
      <x:c r="Y82" s="2"/>
      <x:c r="Z82" s="2"/>
      <x:c r="AA82" s="2"/>
      <x:c r="AB82" s="2"/>
      <x:c r="AC82" s="2"/>
      <x:c r="AD82" s="2"/>
      <x:c r="AE82" s="2"/>
      <x:c r="AF82" s="2"/>
      <x:c r="AG82" s="2"/>
      <x:c r="AH82" s="2"/>
    </x:row>
    <x:row r="83" ht="24" customHeight="1">
      <x:c r="A83" s="1"/>
      <x:c r="B83" s="1"/>
      <x:c r="C83" s="2"/>
      <x:c r="D83" s="2"/>
      <x:c r="E83" s="2"/>
      <x:c r="F83" s="2"/>
      <x:c r="G83" s="2"/>
      <x:c r="H83" s="2"/>
      <x:c r="I83" s="2"/>
      <x:c r="J83" s="2"/>
      <x:c r="K83" s="2"/>
      <x:c r="L83" s="2"/>
      <x:c r="M83" s="2"/>
      <x:c r="N83" s="2"/>
      <x:c r="O83" s="2"/>
      <x:c r="P83" s="2"/>
      <x:c r="Q83" s="2"/>
      <x:c r="R83" s="2"/>
      <x:c r="S83" s="2"/>
      <x:c r="T83" s="2"/>
      <x:c r="U83" s="2"/>
      <x:c r="V83" s="2"/>
      <x:c r="W83" s="2"/>
      <x:c r="X83" s="2"/>
      <x:c r="Y83" s="2"/>
      <x:c r="Z83" s="2"/>
      <x:c r="AA83" s="2"/>
      <x:c r="AB83" s="2"/>
      <x:c r="AC83" s="2"/>
      <x:c r="AD83" s="2"/>
      <x:c r="AE83" s="2"/>
      <x:c r="AF83" s="2"/>
      <x:c r="AG83" s="2"/>
      <x:c r="AH83" s="2"/>
    </x:row>
    <x:row r="84" ht="24" customHeight="1">
      <x:c r="A84" s="1"/>
      <x:c r="B84" s="1"/>
      <x:c r="C84" s="2"/>
      <x:c r="D84" s="2"/>
      <x:c r="E84" s="2"/>
      <x:c r="F84" s="2"/>
      <x:c r="G84" s="2"/>
      <x:c r="H84" s="2"/>
      <x:c r="I84" s="2"/>
      <x:c r="J84" s="2"/>
      <x:c r="K84" s="2"/>
      <x:c r="L84" s="2"/>
      <x:c r="M84" s="2"/>
      <x:c r="N84" s="2"/>
      <x:c r="O84" s="2"/>
      <x:c r="P84" s="2"/>
      <x:c r="Q84" s="2"/>
      <x:c r="R84" s="2"/>
      <x:c r="S84" s="2"/>
      <x:c r="T84" s="2"/>
      <x:c r="U84" s="2"/>
      <x:c r="V84" s="2"/>
      <x:c r="W84" s="2"/>
      <x:c r="X84" s="2"/>
      <x:c r="Y84" s="2"/>
      <x:c r="Z84" s="2"/>
      <x:c r="AA84" s="2"/>
      <x:c r="AB84" s="2"/>
      <x:c r="AC84" s="2"/>
      <x:c r="AD84" s="2"/>
      <x:c r="AE84" s="2"/>
      <x:c r="AF84" s="2"/>
      <x:c r="AG84" s="2"/>
      <x:c r="AH84" s="2"/>
    </x:row>
    <x:row r="85" ht="24" customHeight="1">
      <x:c r="A85" s="1"/>
      <x:c r="B85" s="1"/>
      <x:c r="C85" s="2"/>
      <x:c r="D85" s="2"/>
      <x:c r="E85" s="2"/>
      <x:c r="F85" s="2"/>
      <x:c r="G85" s="2"/>
      <x:c r="H85" s="2"/>
      <x:c r="I85" s="2"/>
      <x:c r="J85" s="2"/>
      <x:c r="K85" s="2"/>
      <x:c r="L85" s="2"/>
      <x:c r="M85" s="2"/>
      <x:c r="N85" s="2"/>
      <x:c r="O85" s="2"/>
      <x:c r="P85" s="2"/>
      <x:c r="Q85" s="2"/>
      <x:c r="R85" s="2"/>
      <x:c r="S85" s="2"/>
      <x:c r="T85" s="2"/>
      <x:c r="U85" s="2"/>
      <x:c r="V85" s="2"/>
      <x:c r="W85" s="2"/>
      <x:c r="X85" s="2"/>
      <x:c r="Y85" s="2"/>
      <x:c r="Z85" s="2"/>
      <x:c r="AA85" s="2"/>
      <x:c r="AB85" s="2"/>
      <x:c r="AC85" s="2"/>
      <x:c r="AD85" s="2"/>
      <x:c r="AE85" s="2"/>
      <x:c r="AF85" s="2"/>
      <x:c r="AG85" s="2"/>
      <x:c r="AH85" s="2"/>
    </x:row>
    <x:row r="86" ht="24" customHeight="1">
      <x:c r="A86" s="1"/>
      <x:c r="B86" s="1"/>
      <x:c r="C86" s="2"/>
      <x:c r="D86" s="2"/>
      <x:c r="E86" s="2"/>
      <x:c r="F86" s="2"/>
      <x:c r="G86" s="2"/>
      <x:c r="H86" s="2"/>
      <x:c r="I86" s="2"/>
      <x:c r="J86" s="2"/>
      <x:c r="K86" s="2"/>
      <x:c r="L86" s="2"/>
      <x:c r="M86" s="2"/>
      <x:c r="N86" s="2"/>
      <x:c r="O86" s="2"/>
      <x:c r="P86" s="2"/>
      <x:c r="Q86" s="2"/>
      <x:c r="R86" s="2"/>
      <x:c r="S86" s="2"/>
      <x:c r="T86" s="2"/>
      <x:c r="U86" s="2"/>
      <x:c r="V86" s="2"/>
      <x:c r="W86" s="2"/>
      <x:c r="X86" s="2"/>
      <x:c r="Y86" s="2"/>
      <x:c r="Z86" s="2"/>
      <x:c r="AA86" s="2"/>
      <x:c r="AB86" s="2"/>
      <x:c r="AC86" s="2"/>
      <x:c r="AD86" s="2"/>
      <x:c r="AE86" s="2"/>
      <x:c r="AF86" s="2"/>
      <x:c r="AG86" s="2"/>
      <x:c r="AH86" s="2"/>
    </x:row>
  </x:sheetData>
  <x:conditionalFormatting sqref="M7:M10">
    <x:cfRule type="containsText" dxfId="32" priority="1" operator="containsText" text="Missing"/>
    <x:cfRule type="containsText" dxfId="33" priority="2" operator="containsText" text="Invalid"/>
    <x:cfRule type="containsText" dxfId="34" priority="3" operator="containsText" text="Hold"/>
    <x:cfRule type="containsText" dxfId="35" priority="4" operator="containsText" text="Investigate"/>
    <x:cfRule type="containsText" dxfId="36" priority="5" operator="containsText" text="Walk"/>
    <x:cfRule type="containsText" dxfId="37" priority="6" operator="containsText" text="Overdue"/>
    <x:cfRule type="containsText" dxfId="38" priority="7" operator="containsText" text="Unverified"/>
    <x:cfRule type="containsText" dxfId="39" priority="8" operator="containsText" text="Assumption"/>
    <x:cfRule type="containsText" dxfId="40" priority="9" operator="containsText" text="Conflicting"/>
    <x:cfRule type="containsText" dxfId="41" priority="10" operator="containsText" text="Stale"/>
    <x:cfRule type="containsText" dxfId="42" priority="11" operator="containsText" text="Future"/>
    <x:cfRule type="containsText" dxfId="43" priority="12" operator="containsText" text="Conditional"/>
    <x:cfRule type="containsText" dxfId="44" priority="13" operator="containsText" text="Reassess"/>
    <x:cfRule type="containsText" dxfId="45" priority="14" operator="containsText" text="Beyond"/>
    <x:cfRule type="containsText" dxfId="46" priority="15" operator="containsText" text="Above"/>
    <x:cfRule type="containsText" dxfId="47" priority="16" operator="containsText" text="Open"/>
  </x:conditionalFormatting>
  <x:dataValidations count="1">
    <x:dataValidation type="list" sqref="I7:I10">
      <x:formula1>"Verified,Unverified,Assumption,Conflicting"</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4" ySplit="6" topLeftCell="E7" activePane="bottomRight" state="frozen"/>
    </x:sheetView>
  </x:sheetViews>
  <x:sheetFormatPr defaultRowHeight="15"/>
  <x:cols>
    <x:col min="1" max="1" width="2.5" hidden="0" customWidth="1"/>
    <x:col min="2" max="2" width="2.5" hidden="0" customWidth="1"/>
    <x:col min="3" max="3" width="12" hidden="0" customWidth="1"/>
    <x:col min="4" max="4" width="25" hidden="0" customWidth="1"/>
    <x:col min="5" max="5" width="12" hidden="0" customWidth="1"/>
    <x:col min="6" max="6" width="38" hidden="0" customWidth="1"/>
    <x:col min="7" max="7" width="17" hidden="0" customWidth="1"/>
    <x:col min="8" max="8" width="17" hidden="0" customWidth="1"/>
    <x:col min="9" max="9" width="18" hidden="0" customWidth="1"/>
    <x:col min="10" max="10" width="17" hidden="0" customWidth="1"/>
    <x:col min="11" max="11" width="34" hidden="0" customWidth="1"/>
    <x:col min="12" max="12" width="34" hidden="0" customWidth="1"/>
    <x:col min="13" max="13" width="32" hidden="0" customWidth="1"/>
    <x:col min="14" max="14" width="14" hidden="0" customWidth="1"/>
    <x:col min="15" max="15" width="17" hidden="0" customWidth="1"/>
    <x:col min="16" max="16" width="35" hidden="0" customWidth="1"/>
    <x:col min="17" max="17" width="24" hidden="0" customWidth="1"/>
    <x:col min="18" max="18" width="38" hidden="0" customWidth="1"/>
    <x:col min="19" max="19" width="15" hidden="0" customWidth="1"/>
    <x:col min="20" max="20" width="18" hidden="0" customWidth="1"/>
    <x:col min="21" max="21" width="42" hidden="0" customWidth="1"/>
    <x:col min="22" max="22" width="15" hidden="0" customWidth="1"/>
    <x:col min="23" max="23" width="25" hidden="0" customWidth="1"/>
    <x:col min="24" max="24" width="23" hidden="0" customWidth="1"/>
    <x:col min="25" max="25" width="13" hidden="0" customWidth="1"/>
    <x:col min="26" max="26" width="13" hidden="0" customWidth="1"/>
    <x:col min="27" max="27" width="19" hidden="0" customWidth="1"/>
    <x:col min="28" max="28" width="26" hidden="0" customWidth="1"/>
    <x:col min="29" max="29" width="27" hidden="0" customWidth="1"/>
    <x:col min="30" max="30" width="28" hidden="0" customWidth="1"/>
    <x:col min="31" max="31" width="13" hidden="0" customWidth="1"/>
    <x:col min="32" max="32" width="13" hidden="0" customWidth="1"/>
    <x:col min="33" max="33" width="18" hidden="0" customWidth="1"/>
    <x:col min="34" max="34" width="17" hidden="0" customWidth="1"/>
  </x:cols>
  <x:sheetData>
    <x:row r="1" ht="24" customHeight="1">
      <x:c r="A1" s="1"/>
      <x:c r="B1" s="1"/>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4" customHeight="1">
      <x:c r="A2" s="1"/>
      <x:c r="B2" s="1"/>
      <x:c r="C2" s="3" t="str">
        <x:v>Targets</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4" customHeight="1">
      <x:c r="A3" s="1"/>
      <x:c r="B3" s="1"/>
      <x:c r="C3" s="4" t="str">
        <x:v>Assumption examples. Use full-table sorts. Keep IDs stable; enter priorities as unique positive whole numbers.</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4" customHeight="1">
      <x:c r="A4" s="1"/>
      <x:c r="B4" s="1"/>
      <x:c r="C4" s="4" t="str">
        <x:v>Cash need uses the common funding horizon on Mandate. USD millions. See Guide for the cash perimeter.</x:v>
      </x:c>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24" customHeight="1">
      <x:c r="A5" s="1"/>
      <x:c r="B5" s="1"/>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42" customHeight="1">
      <x:c r="A6" s="1"/>
      <x:c r="B6" s="1"/>
      <x:c r="C6" s="8" t="str">
        <x:v>Target ID</x:v>
      </x:c>
      <x:c r="D6" s="8" t="str">
        <x:v>Target / asset</x:v>
      </x:c>
      <x:c r="E6" s="8" t="str">
        <x:v>Priority</x:v>
      </x:c>
      <x:c r="F6" s="8" t="str">
        <x:v>Fit rationale</x:v>
      </x:c>
      <x:c r="G6" s="8" t="str">
        <x:v>Cash need (USD m)</x:v>
      </x:c>
      <x:c r="H6" s="8" t="str">
        <x:v>Months to capability</x:v>
      </x:c>
      <x:c r="I6" s="8" t="str">
        <x:v>Seller willingness</x:v>
      </x:c>
      <x:c r="J6" s="8" t="str">
        <x:v>Seller control</x:v>
      </x:c>
      <x:c r="K6" s="8" t="str">
        <x:v>Scarce / imperative basis</x:v>
      </x:c>
      <x:c r="L6" s="8" t="str">
        <x:v>Credible consent path</x:v>
      </x:c>
      <x:c r="M6" s="8" t="str">
        <x:v>Exception approval record</x:v>
      </x:c>
      <x:c r="N6" s="8" t="str">
        <x:v>Fatal veto?</x:v>
      </x:c>
      <x:c r="O6" s="8" t="str">
        <x:v>Judgment</x:v>
      </x:c>
      <x:c r="P6" s="8" t="str">
        <x:v>Pass rationale</x:v>
      </x:c>
      <x:c r="Q6" s="8" t="str">
        <x:v>Named owner</x:v>
      </x:c>
      <x:c r="R6" s="8" t="str">
        <x:v>Next action</x:v>
      </x:c>
      <x:c r="S6" s="8" t="str">
        <x:v>Due date</x:v>
      </x:c>
      <x:c r="T6" s="8" t="str">
        <x:v>Evidence label</x:v>
      </x:c>
      <x:c r="U6" s="8" t="str">
        <x:v>Source / evidence reference</x:v>
      </x:c>
      <x:c r="V6" s="8" t="str">
        <x:v>Evidence date</x:v>
      </x:c>
      <x:c r="W6" s="8" t="str">
        <x:v>Record status</x:v>
      </x:c>
      <x:c r="X6" s="8" t="str">
        <x:v>Evidence status</x:v>
      </x:c>
      <x:c r="Y6" s="8" t="str">
        <x:v>Required met</x:v>
      </x:c>
      <x:c r="Z6" s="8" t="str">
        <x:v>Required fail</x:v>
      </x:c>
      <x:c r="AA6" s="8" t="str">
        <x:v>Required open / invalid</x:v>
      </x:c>
      <x:c r="AB6" s="8" t="str">
        <x:v>Capital / time</x:v>
      </x:c>
      <x:c r="AC6" s="8" t="str">
        <x:v>Control finding</x:v>
      </x:c>
      <x:c r="AD6" s="8" t="str">
        <x:v>Screen result</x:v>
      </x:c>
      <x:c r="AE6" s="8" t="str">
        <x:v>Review order</x:v>
      </x:c>
      <x:c r="AF6" s="8" t="str">
        <x:v>Shortlist rank</x:v>
      </x:c>
      <x:c r="AG6" s="8" t="str">
        <x:v>Action timing</x:v>
      </x:c>
      <x:c r="AH6" s="8" t="str">
        <x:v>Reviewed revision</x:v>
      </x:c>
    </x:row>
    <x:row r="7" ht="100" customHeight="1">
      <x:c r="A7" s="1"/>
      <x:c r="B7" s="1"/>
      <x:c r="C7" s="12" t="str">
        <x:v>T01</x:v>
      </x:c>
      <x:c r="D7" s="12" t="str">
        <x:v>Assumption: workflow asset A</x:v>
      </x:c>
      <x:c r="E7" s="40" t="n">
        <x:v>1</x:v>
      </x:c>
      <x:c r="F7" s="20" t="str">
        <x:v>Assumption: supplies the missing workflow and specialist team</x:v>
      </x:c>
      <x:c r="G7" s="14" t="n">
        <x:v>23</x:v>
      </x:c>
      <x:c r="H7" s="14" t="n">
        <x:v>9</x:v>
      </x:c>
      <x:c r="I7" s="12" t="str">
        <x:v>Open</x:v>
      </x:c>
      <x:c r="J7" s="12" t="str">
        <x:v>Confirmed</x:v>
      </x:c>
      <x:c r="K7" s="12"/>
      <x:c r="L7" s="12"/>
      <x:c r="M7" s="12"/>
      <x:c r="N7" s="12" t="str">
        <x:v>No</x:v>
      </x:c>
      <x:c r="O7" s="12" t="str">
        <x:v>Investigate</x:v>
      </x:c>
      <x:c r="P7" s="12"/>
      <x:c r="Q7" s="12"/>
      <x:c r="R7" s="12" t="str">
        <x:v>Validate ownership, customer retention and transferability</x:v>
      </x:c>
      <x:c r="S7" s="16" t="n">
        <x:v>46290</x:v>
      </x:c>
      <x:c r="T7" s="12" t="str">
        <x:v>Assumption</x:v>
      </x:c>
      <x:c r="U7" s="12" t="str">
        <x:v>Fictional example. Replace with cap table, seller response and cost/timing analysis</x:v>
      </x:c>
      <x:c r="V7" s="16" t="n">
        <x:v>46275</x:v>
      </x:c>
      <x:c r="W7" s="18" t="str">
        <x:f>IF(D7="","Unused",IF(OR(C7="",COUNTIFS($C$7:$C$18,C7)&lt;&gt;1),"Invalid target ID",IF(OR(NOT(ISNUMBER(E7)),E7&lt;=0,E7&lt;&gt;INT(E7),COUNTIFS($E$7:$E$18,E7)&lt;&gt;1),"Invalid priority",IF(OR(F7="",AND(I7&lt;&gt;"Open",I7&lt;&gt;"Not now",I7&lt;&gt;"Unknown"),AND(J7&lt;&gt;"Confirmed",J7&lt;&gt;"Missing",J7&lt;&gt;"Unknown"),AND(N7&lt;&gt;"Yes",N7&lt;&gt;"No",N7&lt;&gt;"Unknown"),AND(O7&lt;&gt;"Investigate",O7&lt;&gt;"Price",O7&lt;&gt;"Protect",O7&lt;&gt;"Walk")),"Missing / invalid judgment","Recorded"))))</x:f>
        <x:v>Recorded</x:v>
      </x:c>
      <x:c r="X7" s="21" t="str">
        <x:f>IF(D7="","Unused",IF('Mandate'!$D$28&lt;&gt;"Defined","Missing mandate",IF(OR(NOT(ISNUMBER(AH7)),AH7&lt;&gt;'Mandate'!$D$27),"Reassess mandate revision",IF(T7&lt;&gt;"Verified",IF(OR(T7="Assumption",T7="Unverified",T7="Conflicting"),T7,"Missing evidence label"),IF(OR(U7="",NOT(ISNUMBER(V7)),V7&lt;=0),"Missing evidence",IF(V7&gt;'Mandate'!$D$17,"Future evidence date",IF('Mandate'!$D$17-V7&gt;'Mandate'!$D$18,"Stale evidence","Verified")))))))</x:f>
        <x:v>Assumption</x:v>
      </x:c>
      <x:c r="Y7" s="33" t="n">
        <x:f>IF(D7="","",COUNTIFS('Screen'!$C$7:$C$78,C7,'Screen'!$N$7:$N$78,"Met"))</x:f>
        <x:v>0</x:v>
      </x:c>
      <x:c r="Z7" s="33" t="n">
        <x:f>IF(D7="","",COUNTIFS('Screen'!$C$7:$C$78,C7,'Screen'!$N$7:$N$78,"Fail"))</x:f>
        <x:v>0</x:v>
      </x:c>
      <x:c r="AA7" s="33" t="n">
        <x:f>IF(D7="","",MAX(0,'Mandate'!$D$30-Y7-Z7)+COUNTIFS('Screen'!$C$7:$C$78,C7,'Screen'!$N$7:$N$78,"Invalid record"))</x:f>
        <x:v>6</x:v>
      </x:c>
      <x:c r="AB7" s="21" t="str">
        <x:f>IF(D7="","Unused",IF('Mandate'!$D$28&lt;&gt;"Defined","Missing mandate",IF(OR(COUNT(G7:H7)&lt;&gt;2,MIN(G7:H7)&lt;0),"Missing / invalid capital or time",IF(G7&gt;'Mandate'!$D$15,"Hold: capital envelope",IF(H7&gt;'Mandate'!$D$16,"Hold: timing limit","Within limits")))))</x:f>
        <x:v>Within limits</x:v>
      </x:c>
      <x:c r="AC7" s="18" t="str">
        <x:f>IF(D7="","Unused",IF(J7="Confirmed","Control stated",IF(J7="Unknown","Investigate control",IF(J7&lt;&gt;"Missing","Invalid control",IF(OR(K7="",L7="",M7=""),"Hold: missing control",IF(X7&lt;&gt;"Verified","Investigate consent evidence","Conditional consent review"))))))</x:f>
        <x:v>Control stated</x:v>
      </x:c>
      <x:c r="AD7" s="18" t="str">
        <x:f>IF(D7="","Unused",IF(OR(N7="Yes",O7="Walk"),IF(P7="","Walk: add pass rationale","Walk"),IF(Z7&gt;0,"Hold: criterion fails",IF(W7&lt;&gt;"Recorded",W7,IF(AB7&lt;&gt;"Within limits",AB7,IF(I7="Not now","Hold: seller not ready",IF(AC7="Hold: missing control",AC7,IF(OR(X7&lt;&gt;"Verified",AA7&gt;0,N7&lt;&gt;"No",I7&lt;&gt;"Open",Q7="",R7="",NOT(ISNUMBER(S7)),S7&lt;=0),"Investigate",IF(AC7="Conditional consent review",AC7,IF(AC7&lt;&gt;"Control stated","Investigate control","Meets screen"))))))))))</x:f>
        <x:v>Investigate</x:v>
      </x:c>
      <x:c r="AE7" s="34" t="n">
        <x:f>IF(OR(D7="",W7="Invalid target ID",W7="Invalid priority"),"",1+COUNTIFS($E$7:$E$18,"&lt;"&amp;E7,$W$7:$W$18,"Recorded")+COUNTIFS($E$7:$E$18,"&lt;"&amp;E7,$W$7:$W$18,"Missing / invalid judgment"))</x:f>
        <x:v>1</x:v>
      </x:c>
      <x:c r="AF7" s="34" t="str">
        <x:f>IF(AD7&lt;&gt;"Meets screen","",1+COUNTIFS($AD$7:$AD$18,"Meets screen",$E$7:$E$18,"&lt;"&amp;E7))</x:f>
      </x:c>
      <x:c r="AG7" s="35" t="str">
        <x:f>IF(D7="","",IF(OR(NOT(ISNUMBER(S7)),S7&lt;=0),"Missing due date",IF('Mandate'!$D$28&lt;&gt;"Defined","Missing mandate",IF(S7&lt;'Mandate'!$D$17,"Overdue","Scheduled"))))</x:f>
        <x:v>Scheduled</x:v>
      </x:c>
      <x:c r="AH7" s="36" t="n">
        <x:v>1</x:v>
      </x:c>
    </x:row>
    <x:row r="8" ht="100" customHeight="1">
      <x:c r="A8" s="1"/>
      <x:c r="B8" s="1"/>
      <x:c r="C8" s="12" t="str">
        <x:v>T02</x:v>
      </x:c>
      <x:c r="D8" s="12" t="str">
        <x:v>Assumption: channel asset B</x:v>
      </x:c>
      <x:c r="E8" s="40" t="n">
        <x:v>2</x:v>
      </x:c>
      <x:c r="F8" s="20" t="str">
        <x:v>Assumption: adds adjacent customers but requires additional product work</x:v>
      </x:c>
      <x:c r="G8" s="14" t="n">
        <x:v>28</x:v>
      </x:c>
      <x:c r="H8" s="14" t="n">
        <x:v>10</x:v>
      </x:c>
      <x:c r="I8" s="12" t="str">
        <x:v>Unknown</x:v>
      </x:c>
      <x:c r="J8" s="12" t="str">
        <x:v>Unknown</x:v>
      </x:c>
      <x:c r="K8" s="12"/>
      <x:c r="L8" s="12"/>
      <x:c r="M8" s="12"/>
      <x:c r="N8" s="12" t="str">
        <x:v>No</x:v>
      </x:c>
      <x:c r="O8" s="12" t="str">
        <x:v>Investigate</x:v>
      </x:c>
      <x:c r="P8" s="12"/>
      <x:c r="Q8" s="12"/>
      <x:c r="R8" s="12" t="str">
        <x:v>Resolve capital needs and seller willingness</x:v>
      </x:c>
      <x:c r="S8" s="16" t="n">
        <x:v>46290</x:v>
      </x:c>
      <x:c r="T8" s="12" t="str">
        <x:v>Assumption</x:v>
      </x:c>
      <x:c r="U8" s="12" t="str">
        <x:v>Fictional example. Capital need includes integration and operating funding</x:v>
      </x:c>
      <x:c r="V8" s="16" t="n">
        <x:v>46275</x:v>
      </x:c>
      <x:c r="W8" s="18" t="str">
        <x:f>IF(D8="","Unused",IF(OR(C8="",COUNTIFS($C$7:$C$18,C8)&lt;&gt;1),"Invalid target ID",IF(OR(NOT(ISNUMBER(E8)),E8&lt;=0,E8&lt;&gt;INT(E8),COUNTIFS($E$7:$E$18,E8)&lt;&gt;1),"Invalid priority",IF(OR(F8="",AND(I8&lt;&gt;"Open",I8&lt;&gt;"Not now",I8&lt;&gt;"Unknown"),AND(J8&lt;&gt;"Confirmed",J8&lt;&gt;"Missing",J8&lt;&gt;"Unknown"),AND(N8&lt;&gt;"Yes",N8&lt;&gt;"No",N8&lt;&gt;"Unknown"),AND(O8&lt;&gt;"Investigate",O8&lt;&gt;"Price",O8&lt;&gt;"Protect",O8&lt;&gt;"Walk")),"Missing / invalid judgment","Recorded"))))</x:f>
        <x:v>Recorded</x:v>
      </x:c>
      <x:c r="X8" s="21" t="str">
        <x:f>IF(D8="","Unused",IF('Mandate'!$D$28&lt;&gt;"Defined","Missing mandate",IF(OR(NOT(ISNUMBER(AH8)),AH8&lt;&gt;'Mandate'!$D$27),"Reassess mandate revision",IF(T8&lt;&gt;"Verified",IF(OR(T8="Assumption",T8="Unverified",T8="Conflicting"),T8,"Missing evidence label"),IF(OR(U8="",NOT(ISNUMBER(V8)),V8&lt;=0),"Missing evidence",IF(V8&gt;'Mandate'!$D$17,"Future evidence date",IF('Mandate'!$D$17-V8&gt;'Mandate'!$D$18,"Stale evidence","Verified")))))))</x:f>
        <x:v>Assumption</x:v>
      </x:c>
      <x:c r="Y8" s="33" t="n">
        <x:f>IF(D8="","",COUNTIFS('Screen'!$C$7:$C$78,C8,'Screen'!$N$7:$N$78,"Met"))</x:f>
        <x:v>0</x:v>
      </x:c>
      <x:c r="Z8" s="33" t="n">
        <x:f>IF(D8="","",COUNTIFS('Screen'!$C$7:$C$78,C8,'Screen'!$N$7:$N$78,"Fail"))</x:f>
        <x:v>0</x:v>
      </x:c>
      <x:c r="AA8" s="33" t="n">
        <x:f>IF(D8="","",MAX(0,'Mandate'!$D$30-Y8-Z8)+COUNTIFS('Screen'!$C$7:$C$78,C8,'Screen'!$N$7:$N$78,"Invalid record"))</x:f>
        <x:v>6</x:v>
      </x:c>
      <x:c r="AB8" s="21" t="str">
        <x:f>IF(D8="","Unused",IF('Mandate'!$D$28&lt;&gt;"Defined","Missing mandate",IF(OR(COUNT(G8:H8)&lt;&gt;2,MIN(G8:H8)&lt;0),"Missing / invalid capital or time",IF(G8&gt;'Mandate'!$D$15,"Hold: capital envelope",IF(H8&gt;'Mandate'!$D$16,"Hold: timing limit","Within limits")))))</x:f>
        <x:v>Hold: capital envelope</x:v>
      </x:c>
      <x:c r="AC8" s="18" t="str">
        <x:f>IF(D8="","Unused",IF(J8="Confirmed","Control stated",IF(J8="Unknown","Investigate control",IF(J8&lt;&gt;"Missing","Invalid control",IF(OR(K8="",L8="",M8=""),"Hold: missing control",IF(X8&lt;&gt;"Verified","Investigate consent evidence","Conditional consent review"))))))</x:f>
        <x:v>Investigate control</x:v>
      </x:c>
      <x:c r="AD8" s="18" t="str">
        <x:f>IF(D8="","Unused",IF(OR(N8="Yes",O8="Walk"),IF(P8="","Walk: add pass rationale","Walk"),IF(Z8&gt;0,"Hold: criterion fails",IF(W8&lt;&gt;"Recorded",W8,IF(AB8&lt;&gt;"Within limits",AB8,IF(I8="Not now","Hold: seller not ready",IF(AC8="Hold: missing control",AC8,IF(OR(X8&lt;&gt;"Verified",AA8&gt;0,N8&lt;&gt;"No",I8&lt;&gt;"Open",Q8="",R8="",NOT(ISNUMBER(S8)),S8&lt;=0),"Investigate",IF(AC8="Conditional consent review",AC8,IF(AC8&lt;&gt;"Control stated","Investigate control","Meets screen"))))))))))</x:f>
        <x:v>Hold: capital envelope</x:v>
      </x:c>
      <x:c r="AE8" s="34" t="n">
        <x:f>IF(OR(D8="",W8="Invalid target ID",W8="Invalid priority"),"",1+COUNTIFS($E$7:$E$18,"&lt;"&amp;E8,$W$7:$W$18,"Recorded")+COUNTIFS($E$7:$E$18,"&lt;"&amp;E8,$W$7:$W$18,"Missing / invalid judgment"))</x:f>
        <x:v>2</x:v>
      </x:c>
      <x:c r="AF8" s="34" t="str">
        <x:f>IF(AD8&lt;&gt;"Meets screen","",1+COUNTIFS($AD$7:$AD$18,"Meets screen",$E$7:$E$18,"&lt;"&amp;E8))</x:f>
      </x:c>
      <x:c r="AG8" s="35" t="str">
        <x:f>IF(D8="","",IF(OR(NOT(ISNUMBER(S8)),S8&lt;=0),"Missing due date",IF('Mandate'!$D$28&lt;&gt;"Defined","Missing mandate",IF(S8&lt;'Mandate'!$D$17,"Overdue","Scheduled"))))</x:f>
        <x:v>Scheduled</x:v>
      </x:c>
      <x:c r="AH8" s="36" t="n">
        <x:v>1</x:v>
      </x:c>
    </x:row>
    <x:row r="9" ht="100" customHeight="1">
      <x:c r="A9" s="1"/>
      <x:c r="B9" s="1"/>
      <x:c r="C9" s="12" t="str">
        <x:v>T03</x:v>
      </x:c>
      <x:c r="D9" s="12" t="str">
        <x:v>Assumption: scarce asset C</x:v>
      </x:c>
      <x:c r="E9" s="40" t="n">
        <x:v>3</x:v>
      </x:c>
      <x:c r="F9" s="20" t="str">
        <x:v>Assumption: scarce capability, with fragmented ownership</x:v>
      </x:c>
      <x:c r="G9" s="14" t="n">
        <x:v>20</x:v>
      </x:c>
      <x:c r="H9" s="14" t="n">
        <x:v>11</x:v>
      </x:c>
      <x:c r="I9" s="12" t="str">
        <x:v>Open</x:v>
      </x:c>
      <x:c r="J9" s="12" t="str">
        <x:v>Missing</x:v>
      </x:c>
      <x:c r="K9" s="12" t="str">
        <x:v>Assumption: scarce workflow capability</x:v>
      </x:c>
      <x:c r="L9" s="12" t="str">
        <x:v>Assumption: obtain voting commitments from required holders</x:v>
      </x:c>
      <x:c r="M9" s="12"/>
      <x:c r="N9" s="12" t="str">
        <x:v>No</x:v>
      </x:c>
      <x:c r="O9" s="12" t="str">
        <x:v>Protect</x:v>
      </x:c>
      <x:c r="P9" s="12"/>
      <x:c r="Q9" s="12"/>
      <x:c r="R9" s="12" t="str">
        <x:v>Test required votes and credible path before exception review</x:v>
      </x:c>
      <x:c r="S9" s="16" t="n">
        <x:v>46290</x:v>
      </x:c>
      <x:c r="T9" s="12" t="str">
        <x:v>Assumption</x:v>
      </x:c>
      <x:c r="U9" s="12" t="str">
        <x:v>Fictional example. No consent or approval has been obtained</x:v>
      </x:c>
      <x:c r="V9" s="16" t="n">
        <x:v>46275</x:v>
      </x:c>
      <x:c r="W9" s="18" t="str">
        <x:f>IF(D9="","Unused",IF(OR(C9="",COUNTIFS($C$7:$C$18,C9)&lt;&gt;1),"Invalid target ID",IF(OR(NOT(ISNUMBER(E9)),E9&lt;=0,E9&lt;&gt;INT(E9),COUNTIFS($E$7:$E$18,E9)&lt;&gt;1),"Invalid priority",IF(OR(F9="",AND(I9&lt;&gt;"Open",I9&lt;&gt;"Not now",I9&lt;&gt;"Unknown"),AND(J9&lt;&gt;"Confirmed",J9&lt;&gt;"Missing",J9&lt;&gt;"Unknown"),AND(N9&lt;&gt;"Yes",N9&lt;&gt;"No",N9&lt;&gt;"Unknown"),AND(O9&lt;&gt;"Investigate",O9&lt;&gt;"Price",O9&lt;&gt;"Protect",O9&lt;&gt;"Walk")),"Missing / invalid judgment","Recorded"))))</x:f>
        <x:v>Recorded</x:v>
      </x:c>
      <x:c r="X9" s="21" t="str">
        <x:f>IF(D9="","Unused",IF('Mandate'!$D$28&lt;&gt;"Defined","Missing mandate",IF(OR(NOT(ISNUMBER(AH9)),AH9&lt;&gt;'Mandate'!$D$27),"Reassess mandate revision",IF(T9&lt;&gt;"Verified",IF(OR(T9="Assumption",T9="Unverified",T9="Conflicting"),T9,"Missing evidence label"),IF(OR(U9="",NOT(ISNUMBER(V9)),V9&lt;=0),"Missing evidence",IF(V9&gt;'Mandate'!$D$17,"Future evidence date",IF('Mandate'!$D$17-V9&gt;'Mandate'!$D$18,"Stale evidence","Verified")))))))</x:f>
        <x:v>Assumption</x:v>
      </x:c>
      <x:c r="Y9" s="33" t="n">
        <x:f>IF(D9="","",COUNTIFS('Screen'!$C$7:$C$78,C9,'Screen'!$N$7:$N$78,"Met"))</x:f>
        <x:v>0</x:v>
      </x:c>
      <x:c r="Z9" s="33" t="n">
        <x:f>IF(D9="","",COUNTIFS('Screen'!$C$7:$C$78,C9,'Screen'!$N$7:$N$78,"Fail"))</x:f>
        <x:v>0</x:v>
      </x:c>
      <x:c r="AA9" s="33" t="n">
        <x:f>IF(D9="","",MAX(0,'Mandate'!$D$30-Y9-Z9)+COUNTIFS('Screen'!$C$7:$C$78,C9,'Screen'!$N$7:$N$78,"Invalid record"))</x:f>
        <x:v>6</x:v>
      </x:c>
      <x:c r="AB9" s="21" t="str">
        <x:f>IF(D9="","Unused",IF('Mandate'!$D$28&lt;&gt;"Defined","Missing mandate",IF(OR(COUNT(G9:H9)&lt;&gt;2,MIN(G9:H9)&lt;0),"Missing / invalid capital or time",IF(G9&gt;'Mandate'!$D$15,"Hold: capital envelope",IF(H9&gt;'Mandate'!$D$16,"Hold: timing limit","Within limits")))))</x:f>
        <x:v>Within limits</x:v>
      </x:c>
      <x:c r="AC9" s="18" t="str">
        <x:f>IF(D9="","Unused",IF(J9="Confirmed","Control stated",IF(J9="Unknown","Investigate control",IF(J9&lt;&gt;"Missing","Invalid control",IF(OR(K9="",L9="",M9=""),"Hold: missing control",IF(X9&lt;&gt;"Verified","Investigate consent evidence","Conditional consent review"))))))</x:f>
        <x:v>Hold: missing control</x:v>
      </x:c>
      <x:c r="AD9" s="18" t="str">
        <x:f>IF(D9="","Unused",IF(OR(N9="Yes",O9="Walk"),IF(P9="","Walk: add pass rationale","Walk"),IF(Z9&gt;0,"Hold: criterion fails",IF(W9&lt;&gt;"Recorded",W9,IF(AB9&lt;&gt;"Within limits",AB9,IF(I9="Not now","Hold: seller not ready",IF(AC9="Hold: missing control",AC9,IF(OR(X9&lt;&gt;"Verified",AA9&gt;0,N9&lt;&gt;"No",I9&lt;&gt;"Open",Q9="",R9="",NOT(ISNUMBER(S9)),S9&lt;=0),"Investigate",IF(AC9="Conditional consent review",AC9,IF(AC9&lt;&gt;"Control stated","Investigate control","Meets screen"))))))))))</x:f>
        <x:v>Hold: missing control</x:v>
      </x:c>
      <x:c r="AE9" s="34" t="n">
        <x:f>IF(OR(D9="",W9="Invalid target ID",W9="Invalid priority"),"",1+COUNTIFS($E$7:$E$18,"&lt;"&amp;E9,$W$7:$W$18,"Recorded")+COUNTIFS($E$7:$E$18,"&lt;"&amp;E9,$W$7:$W$18,"Missing / invalid judgment"))</x:f>
        <x:v>3</x:v>
      </x:c>
      <x:c r="AF9" s="34" t="str">
        <x:f>IF(AD9&lt;&gt;"Meets screen","",1+COUNTIFS($AD$7:$AD$18,"Meets screen",$E$7:$E$18,"&lt;"&amp;E9))</x:f>
      </x:c>
      <x:c r="AG9" s="35" t="str">
        <x:f>IF(D9="","",IF(OR(NOT(ISNUMBER(S9)),S9&lt;=0),"Missing due date",IF('Mandate'!$D$28&lt;&gt;"Defined","Missing mandate",IF(S9&lt;'Mandate'!$D$17,"Overdue","Scheduled"))))</x:f>
        <x:v>Scheduled</x:v>
      </x:c>
      <x:c r="AH9" s="36" t="n">
        <x:v>1</x:v>
      </x:c>
    </x:row>
    <x:row r="10" ht="100" customHeight="1">
      <x:c r="A10" s="1"/>
      <x:c r="B10" s="1"/>
      <x:c r="C10" s="12" t="str">
        <x:v>T04</x:v>
      </x:c>
      <x:c r="D10" s="12" t="str">
        <x:v>Assumption: restricted asset D</x:v>
      </x:c>
      <x:c r="E10" s="40" t="n">
        <x:v>4</x:v>
      </x:c>
      <x:c r="F10" s="20" t="str">
        <x:v>Assumption: attractive capability depends on a nontransferable license</x:v>
      </x:c>
      <x:c r="G10" s="14" t="n">
        <x:v>15</x:v>
      </x:c>
      <x:c r="H10" s="14" t="n">
        <x:v>8</x:v>
      </x:c>
      <x:c r="I10" s="12" t="str">
        <x:v>Open</x:v>
      </x:c>
      <x:c r="J10" s="12" t="str">
        <x:v>Confirmed</x:v>
      </x:c>
      <x:c r="K10" s="12"/>
      <x:c r="L10" s="12"/>
      <x:c r="M10" s="12"/>
      <x:c r="N10" s="12" t="str">
        <x:v>Yes</x:v>
      </x:c>
      <x:c r="O10" s="12" t="str">
        <x:v>Walk</x:v>
      </x:c>
      <x:c r="P10" s="12" t="str">
        <x:v>Assumption: core license cannot transfer under the proposed acquisition</x:v>
      </x:c>
      <x:c r="Q10" s="12"/>
      <x:c r="R10" s="12" t="str">
        <x:v>Document the veto and retain re-entry conditions</x:v>
      </x:c>
      <x:c r="S10" s="16" t="n">
        <x:v>46290</x:v>
      </x:c>
      <x:c r="T10" s="12" t="str">
        <x:v>Assumption</x:v>
      </x:c>
      <x:c r="U10" s="12" t="str">
        <x:v>Fictional example. Validate license terms before relying on the finding</x:v>
      </x:c>
      <x:c r="V10" s="16" t="n">
        <x:v>46275</x:v>
      </x:c>
      <x:c r="W10" s="18" t="str">
        <x:f>IF(D10="","Unused",IF(OR(C10="",COUNTIFS($C$7:$C$18,C10)&lt;&gt;1),"Invalid target ID",IF(OR(NOT(ISNUMBER(E10)),E10&lt;=0,E10&lt;&gt;INT(E10),COUNTIFS($E$7:$E$18,E10)&lt;&gt;1),"Invalid priority",IF(OR(F10="",AND(I10&lt;&gt;"Open",I10&lt;&gt;"Not now",I10&lt;&gt;"Unknown"),AND(J10&lt;&gt;"Confirmed",J10&lt;&gt;"Missing",J10&lt;&gt;"Unknown"),AND(N10&lt;&gt;"Yes",N10&lt;&gt;"No",N10&lt;&gt;"Unknown"),AND(O10&lt;&gt;"Investigate",O10&lt;&gt;"Price",O10&lt;&gt;"Protect",O10&lt;&gt;"Walk")),"Missing / invalid judgment","Recorded"))))</x:f>
        <x:v>Recorded</x:v>
      </x:c>
      <x:c r="X10" s="21" t="str">
        <x:f>IF(D10="","Unused",IF('Mandate'!$D$28&lt;&gt;"Defined","Missing mandate",IF(OR(NOT(ISNUMBER(AH10)),AH10&lt;&gt;'Mandate'!$D$27),"Reassess mandate revision",IF(T10&lt;&gt;"Verified",IF(OR(T10="Assumption",T10="Unverified",T10="Conflicting"),T10,"Missing evidence label"),IF(OR(U10="",NOT(ISNUMBER(V10)),V10&lt;=0),"Missing evidence",IF(V10&gt;'Mandate'!$D$17,"Future evidence date",IF('Mandate'!$D$17-V10&gt;'Mandate'!$D$18,"Stale evidence","Verified")))))))</x:f>
        <x:v>Assumption</x:v>
      </x:c>
      <x:c r="Y10" s="33" t="n">
        <x:f>IF(D10="","",COUNTIFS('Screen'!$C$7:$C$78,C10,'Screen'!$N$7:$N$78,"Met"))</x:f>
        <x:v>0</x:v>
      </x:c>
      <x:c r="Z10" s="33" t="n">
        <x:f>IF(D10="","",COUNTIFS('Screen'!$C$7:$C$78,C10,'Screen'!$N$7:$N$78,"Fail"))</x:f>
        <x:v>1</x:v>
      </x:c>
      <x:c r="AA10" s="33" t="n">
        <x:f>IF(D10="","",MAX(0,'Mandate'!$D$30-Y10-Z10)+COUNTIFS('Screen'!$C$7:$C$78,C10,'Screen'!$N$7:$N$78,"Invalid record"))</x:f>
        <x:v>5</x:v>
      </x:c>
      <x:c r="AB10" s="21" t="str">
        <x:f>IF(D10="","Unused",IF('Mandate'!$D$28&lt;&gt;"Defined","Missing mandate",IF(OR(COUNT(G10:H10)&lt;&gt;2,MIN(G10:H10)&lt;0),"Missing / invalid capital or time",IF(G10&gt;'Mandate'!$D$15,"Hold: capital envelope",IF(H10&gt;'Mandate'!$D$16,"Hold: timing limit","Within limits")))))</x:f>
        <x:v>Within limits</x:v>
      </x:c>
      <x:c r="AC10" s="18" t="str">
        <x:f>IF(D10="","Unused",IF(J10="Confirmed","Control stated",IF(J10="Unknown","Investigate control",IF(J10&lt;&gt;"Missing","Invalid control",IF(OR(K10="",L10="",M10=""),"Hold: missing control",IF(X10&lt;&gt;"Verified","Investigate consent evidence","Conditional consent review"))))))</x:f>
        <x:v>Control stated</x:v>
      </x:c>
      <x:c r="AD10" s="18" t="str">
        <x:f>IF(D10="","Unused",IF(OR(N10="Yes",O10="Walk"),IF(P10="","Walk: add pass rationale","Walk"),IF(Z10&gt;0,"Hold: criterion fails",IF(W10&lt;&gt;"Recorded",W10,IF(AB10&lt;&gt;"Within limits",AB10,IF(I10="Not now","Hold: seller not ready",IF(AC10="Hold: missing control",AC10,IF(OR(X10&lt;&gt;"Verified",AA10&gt;0,N10&lt;&gt;"No",I10&lt;&gt;"Open",Q10="",R10="",NOT(ISNUMBER(S10)),S10&lt;=0),"Investigate",IF(AC10="Conditional consent review",AC10,IF(AC10&lt;&gt;"Control stated","Investigate control","Meets screen"))))))))))</x:f>
        <x:v>Walk</x:v>
      </x:c>
      <x:c r="AE10" s="34" t="n">
        <x:f>IF(OR(D10="",W10="Invalid target ID",W10="Invalid priority"),"",1+COUNTIFS($E$7:$E$18,"&lt;"&amp;E10,$W$7:$W$18,"Recorded")+COUNTIFS($E$7:$E$18,"&lt;"&amp;E10,$W$7:$W$18,"Missing / invalid judgment"))</x:f>
        <x:v>4</x:v>
      </x:c>
      <x:c r="AF10" s="34" t="str">
        <x:f>IF(AD10&lt;&gt;"Meets screen","",1+COUNTIFS($AD$7:$AD$18,"Meets screen",$E$7:$E$18,"&lt;"&amp;E10))</x:f>
      </x:c>
      <x:c r="AG10" s="35" t="str">
        <x:f>IF(D10="","",IF(OR(NOT(ISNUMBER(S10)),S10&lt;=0),"Missing due date",IF('Mandate'!$D$28&lt;&gt;"Defined","Missing mandate",IF(S10&lt;'Mandate'!$D$17,"Overdue","Scheduled"))))</x:f>
        <x:v>Scheduled</x:v>
      </x:c>
      <x:c r="AH10" s="36" t="n">
        <x:v>1</x:v>
      </x:c>
    </x:row>
    <x:row r="11" ht="100" customHeight="1">
      <x:c r="A11" s="1"/>
      <x:c r="B11" s="1"/>
      <x:c r="C11" s="12" t="str">
        <x:v>T05</x:v>
      </x:c>
      <x:c r="D11" s="12"/>
      <x:c r="E11" s="40"/>
      <x:c r="F11" s="20"/>
      <x:c r="G11" s="14"/>
      <x:c r="H11" s="14"/>
      <x:c r="I11" s="12"/>
      <x:c r="J11" s="12"/>
      <x:c r="K11" s="12"/>
      <x:c r="L11" s="12"/>
      <x:c r="M11" s="12"/>
      <x:c r="N11" s="12"/>
      <x:c r="O11" s="12"/>
      <x:c r="P11" s="12"/>
      <x:c r="Q11" s="12"/>
      <x:c r="R11" s="12"/>
      <x:c r="S11" s="16"/>
      <x:c r="T11" s="12"/>
      <x:c r="U11" s="12"/>
      <x:c r="V11" s="16"/>
      <x:c r="W11" s="18" t="str">
        <x:f>IF(D11="","Unused",IF(OR(C11="",COUNTIFS($C$7:$C$18,C11)&lt;&gt;1),"Invalid target ID",IF(OR(NOT(ISNUMBER(E11)),E11&lt;=0,E11&lt;&gt;INT(E11),COUNTIFS($E$7:$E$18,E11)&lt;&gt;1),"Invalid priority",IF(OR(F11="",AND(I11&lt;&gt;"Open",I11&lt;&gt;"Not now",I11&lt;&gt;"Unknown"),AND(J11&lt;&gt;"Confirmed",J11&lt;&gt;"Missing",J11&lt;&gt;"Unknown"),AND(N11&lt;&gt;"Yes",N11&lt;&gt;"No",N11&lt;&gt;"Unknown"),AND(O11&lt;&gt;"Investigate",O11&lt;&gt;"Price",O11&lt;&gt;"Protect",O11&lt;&gt;"Walk")),"Missing / invalid judgment","Recorded"))))</x:f>
        <x:v>Unused</x:v>
      </x:c>
      <x:c r="X11" s="21" t="str">
        <x:f>IF(D11="","Unused",IF('Mandate'!$D$28&lt;&gt;"Defined","Missing mandate",IF(OR(NOT(ISNUMBER(AH11)),AH11&lt;&gt;'Mandate'!$D$27),"Reassess mandate revision",IF(T11&lt;&gt;"Verified",IF(OR(T11="Assumption",T11="Unverified",T11="Conflicting"),T11,"Missing evidence label"),IF(OR(U11="",NOT(ISNUMBER(V11)),V11&lt;=0),"Missing evidence",IF(V11&gt;'Mandate'!$D$17,"Future evidence date",IF('Mandate'!$D$17-V11&gt;'Mandate'!$D$18,"Stale evidence","Verified")))))))</x:f>
        <x:v>Unused</x:v>
      </x:c>
      <x:c r="Y11" s="33" t="str">
        <x:f>IF(D11="","",COUNTIFS('Screen'!$C$7:$C$78,C11,'Screen'!$N$7:$N$78,"Met"))</x:f>
      </x:c>
      <x:c r="Z11" s="33" t="str">
        <x:f>IF(D11="","",COUNTIFS('Screen'!$C$7:$C$78,C11,'Screen'!$N$7:$N$78,"Fail"))</x:f>
      </x:c>
      <x:c r="AA11" s="33" t="str">
        <x:f>IF(D11="","",MAX(0,'Mandate'!$D$30-Y11-Z11)+COUNTIFS('Screen'!$C$7:$C$78,C11,'Screen'!$N$7:$N$78,"Invalid record"))</x:f>
      </x:c>
      <x:c r="AB11" s="21" t="str">
        <x:f>IF(D11="","Unused",IF('Mandate'!$D$28&lt;&gt;"Defined","Missing mandate",IF(OR(COUNT(G11:H11)&lt;&gt;2,MIN(G11:H11)&lt;0),"Missing / invalid capital or time",IF(G11&gt;'Mandate'!$D$15,"Hold: capital envelope",IF(H11&gt;'Mandate'!$D$16,"Hold: timing limit","Within limits")))))</x:f>
        <x:v>Unused</x:v>
      </x:c>
      <x:c r="AC11" s="18" t="str">
        <x:f>IF(D11="","Unused",IF(J11="Confirmed","Control stated",IF(J11="Unknown","Investigate control",IF(J11&lt;&gt;"Missing","Invalid control",IF(OR(K11="",L11="",M11=""),"Hold: missing control",IF(X11&lt;&gt;"Verified","Investigate consent evidence","Conditional consent review"))))))</x:f>
        <x:v>Unused</x:v>
      </x:c>
      <x:c r="AD11" s="18" t="str">
        <x:f>IF(D11="","Unused",IF(OR(N11="Yes",O11="Walk"),IF(P11="","Walk: add pass rationale","Walk"),IF(Z11&gt;0,"Hold: criterion fails",IF(W11&lt;&gt;"Recorded",W11,IF(AB11&lt;&gt;"Within limits",AB11,IF(I11="Not now","Hold: seller not ready",IF(AC11="Hold: missing control",AC11,IF(OR(X11&lt;&gt;"Verified",AA11&gt;0,N11&lt;&gt;"No",I11&lt;&gt;"Open",Q11="",R11="",NOT(ISNUMBER(S11)),S11&lt;=0),"Investigate",IF(AC11="Conditional consent review",AC11,IF(AC11&lt;&gt;"Control stated","Investigate control","Meets screen"))))))))))</x:f>
        <x:v>Unused</x:v>
      </x:c>
      <x:c r="AE11" s="34" t="str">
        <x:f>IF(OR(D11="",W11="Invalid target ID",W11="Invalid priority"),"",1+COUNTIFS($E$7:$E$18,"&lt;"&amp;E11,$W$7:$W$18,"Recorded")+COUNTIFS($E$7:$E$18,"&lt;"&amp;E11,$W$7:$W$18,"Missing / invalid judgment"))</x:f>
      </x:c>
      <x:c r="AF11" s="34" t="str">
        <x:f>IF(AD11&lt;&gt;"Meets screen","",1+COUNTIFS($AD$7:$AD$18,"Meets screen",$E$7:$E$18,"&lt;"&amp;E11))</x:f>
      </x:c>
      <x:c r="AG11" s="35" t="str">
        <x:f>IF(D11="","",IF(OR(NOT(ISNUMBER(S11)),S11&lt;=0),"Missing due date",IF('Mandate'!$D$28&lt;&gt;"Defined","Missing mandate",IF(S11&lt;'Mandate'!$D$17,"Overdue","Scheduled"))))</x:f>
      </x:c>
      <x:c r="AH11" s="36"/>
    </x:row>
    <x:row r="12" ht="100" customHeight="1">
      <x:c r="A12" s="1"/>
      <x:c r="B12" s="1"/>
      <x:c r="C12" s="12" t="str">
        <x:v>T06</x:v>
      </x:c>
      <x:c r="D12" s="12"/>
      <x:c r="E12" s="40"/>
      <x:c r="F12" s="20"/>
      <x:c r="G12" s="14"/>
      <x:c r="H12" s="14"/>
      <x:c r="I12" s="12"/>
      <x:c r="J12" s="12"/>
      <x:c r="K12" s="12"/>
      <x:c r="L12" s="12"/>
      <x:c r="M12" s="12"/>
      <x:c r="N12" s="12"/>
      <x:c r="O12" s="12"/>
      <x:c r="P12" s="12"/>
      <x:c r="Q12" s="12"/>
      <x:c r="R12" s="12"/>
      <x:c r="S12" s="16"/>
      <x:c r="T12" s="12"/>
      <x:c r="U12" s="12"/>
      <x:c r="V12" s="16"/>
      <x:c r="W12" s="18" t="str">
        <x:f>IF(D12="","Unused",IF(OR(C12="",COUNTIFS($C$7:$C$18,C12)&lt;&gt;1),"Invalid target ID",IF(OR(NOT(ISNUMBER(E12)),E12&lt;=0,E12&lt;&gt;INT(E12),COUNTIFS($E$7:$E$18,E12)&lt;&gt;1),"Invalid priority",IF(OR(F12="",AND(I12&lt;&gt;"Open",I12&lt;&gt;"Not now",I12&lt;&gt;"Unknown"),AND(J12&lt;&gt;"Confirmed",J12&lt;&gt;"Missing",J12&lt;&gt;"Unknown"),AND(N12&lt;&gt;"Yes",N12&lt;&gt;"No",N12&lt;&gt;"Unknown"),AND(O12&lt;&gt;"Investigate",O12&lt;&gt;"Price",O12&lt;&gt;"Protect",O12&lt;&gt;"Walk")),"Missing / invalid judgment","Recorded"))))</x:f>
        <x:v>Unused</x:v>
      </x:c>
      <x:c r="X12" s="21" t="str">
        <x:f>IF(D12="","Unused",IF('Mandate'!$D$28&lt;&gt;"Defined","Missing mandate",IF(OR(NOT(ISNUMBER(AH12)),AH12&lt;&gt;'Mandate'!$D$27),"Reassess mandate revision",IF(T12&lt;&gt;"Verified",IF(OR(T12="Assumption",T12="Unverified",T12="Conflicting"),T12,"Missing evidence label"),IF(OR(U12="",NOT(ISNUMBER(V12)),V12&lt;=0),"Missing evidence",IF(V12&gt;'Mandate'!$D$17,"Future evidence date",IF('Mandate'!$D$17-V12&gt;'Mandate'!$D$18,"Stale evidence","Verified")))))))</x:f>
        <x:v>Unused</x:v>
      </x:c>
      <x:c r="Y12" s="33" t="str">
        <x:f>IF(D12="","",COUNTIFS('Screen'!$C$7:$C$78,C12,'Screen'!$N$7:$N$78,"Met"))</x:f>
      </x:c>
      <x:c r="Z12" s="33" t="str">
        <x:f>IF(D12="","",COUNTIFS('Screen'!$C$7:$C$78,C12,'Screen'!$N$7:$N$78,"Fail"))</x:f>
      </x:c>
      <x:c r="AA12" s="33" t="str">
        <x:f>IF(D12="","",MAX(0,'Mandate'!$D$30-Y12-Z12)+COUNTIFS('Screen'!$C$7:$C$78,C12,'Screen'!$N$7:$N$78,"Invalid record"))</x:f>
      </x:c>
      <x:c r="AB12" s="21" t="str">
        <x:f>IF(D12="","Unused",IF('Mandate'!$D$28&lt;&gt;"Defined","Missing mandate",IF(OR(COUNT(G12:H12)&lt;&gt;2,MIN(G12:H12)&lt;0),"Missing / invalid capital or time",IF(G12&gt;'Mandate'!$D$15,"Hold: capital envelope",IF(H12&gt;'Mandate'!$D$16,"Hold: timing limit","Within limits")))))</x:f>
        <x:v>Unused</x:v>
      </x:c>
      <x:c r="AC12" s="18" t="str">
        <x:f>IF(D12="","Unused",IF(J12="Confirmed","Control stated",IF(J12="Unknown","Investigate control",IF(J12&lt;&gt;"Missing","Invalid control",IF(OR(K12="",L12="",M12=""),"Hold: missing control",IF(X12&lt;&gt;"Verified","Investigate consent evidence","Conditional consent review"))))))</x:f>
        <x:v>Unused</x:v>
      </x:c>
      <x:c r="AD12" s="18" t="str">
        <x:f>IF(D12="","Unused",IF(OR(N12="Yes",O12="Walk"),IF(P12="","Walk: add pass rationale","Walk"),IF(Z12&gt;0,"Hold: criterion fails",IF(W12&lt;&gt;"Recorded",W12,IF(AB12&lt;&gt;"Within limits",AB12,IF(I12="Not now","Hold: seller not ready",IF(AC12="Hold: missing control",AC12,IF(OR(X12&lt;&gt;"Verified",AA12&gt;0,N12&lt;&gt;"No",I12&lt;&gt;"Open",Q12="",R12="",NOT(ISNUMBER(S12)),S12&lt;=0),"Investigate",IF(AC12="Conditional consent review",AC12,IF(AC12&lt;&gt;"Control stated","Investigate control","Meets screen"))))))))))</x:f>
        <x:v>Unused</x:v>
      </x:c>
      <x:c r="AE12" s="34" t="str">
        <x:f>IF(OR(D12="",W12="Invalid target ID",W12="Invalid priority"),"",1+COUNTIFS($E$7:$E$18,"&lt;"&amp;E12,$W$7:$W$18,"Recorded")+COUNTIFS($E$7:$E$18,"&lt;"&amp;E12,$W$7:$W$18,"Missing / invalid judgment"))</x:f>
      </x:c>
      <x:c r="AF12" s="34" t="str">
        <x:f>IF(AD12&lt;&gt;"Meets screen","",1+COUNTIFS($AD$7:$AD$18,"Meets screen",$E$7:$E$18,"&lt;"&amp;E12))</x:f>
      </x:c>
      <x:c r="AG12" s="35" t="str">
        <x:f>IF(D12="","",IF(OR(NOT(ISNUMBER(S12)),S12&lt;=0),"Missing due date",IF('Mandate'!$D$28&lt;&gt;"Defined","Missing mandate",IF(S12&lt;'Mandate'!$D$17,"Overdue","Scheduled"))))</x:f>
      </x:c>
      <x:c r="AH12" s="37"/>
    </x:row>
    <x:row r="13" ht="100" customHeight="1">
      <x:c r="A13" s="1"/>
      <x:c r="B13" s="1"/>
      <x:c r="C13" s="12" t="str">
        <x:v>T07</x:v>
      </x:c>
      <x:c r="D13" s="12"/>
      <x:c r="E13" s="40"/>
      <x:c r="F13" s="20"/>
      <x:c r="G13" s="14"/>
      <x:c r="H13" s="14"/>
      <x:c r="I13" s="12"/>
      <x:c r="J13" s="12"/>
      <x:c r="K13" s="12"/>
      <x:c r="L13" s="12"/>
      <x:c r="M13" s="12"/>
      <x:c r="N13" s="12"/>
      <x:c r="O13" s="12"/>
      <x:c r="P13" s="12"/>
      <x:c r="Q13" s="12"/>
      <x:c r="R13" s="12"/>
      <x:c r="S13" s="16"/>
      <x:c r="T13" s="12"/>
      <x:c r="U13" s="12"/>
      <x:c r="V13" s="16"/>
      <x:c r="W13" s="18" t="str">
        <x:f>IF(D13="","Unused",IF(OR(C13="",COUNTIFS($C$7:$C$18,C13)&lt;&gt;1),"Invalid target ID",IF(OR(NOT(ISNUMBER(E13)),E13&lt;=0,E13&lt;&gt;INT(E13),COUNTIFS($E$7:$E$18,E13)&lt;&gt;1),"Invalid priority",IF(OR(F13="",AND(I13&lt;&gt;"Open",I13&lt;&gt;"Not now",I13&lt;&gt;"Unknown"),AND(J13&lt;&gt;"Confirmed",J13&lt;&gt;"Missing",J13&lt;&gt;"Unknown"),AND(N13&lt;&gt;"Yes",N13&lt;&gt;"No",N13&lt;&gt;"Unknown"),AND(O13&lt;&gt;"Investigate",O13&lt;&gt;"Price",O13&lt;&gt;"Protect",O13&lt;&gt;"Walk")),"Missing / invalid judgment","Recorded"))))</x:f>
        <x:v>Unused</x:v>
      </x:c>
      <x:c r="X13" s="21" t="str">
        <x:f>IF(D13="","Unused",IF('Mandate'!$D$28&lt;&gt;"Defined","Missing mandate",IF(OR(NOT(ISNUMBER(AH13)),AH13&lt;&gt;'Mandate'!$D$27),"Reassess mandate revision",IF(T13&lt;&gt;"Verified",IF(OR(T13="Assumption",T13="Unverified",T13="Conflicting"),T13,"Missing evidence label"),IF(OR(U13="",NOT(ISNUMBER(V13)),V13&lt;=0),"Missing evidence",IF(V13&gt;'Mandate'!$D$17,"Future evidence date",IF('Mandate'!$D$17-V13&gt;'Mandate'!$D$18,"Stale evidence","Verified")))))))</x:f>
        <x:v>Unused</x:v>
      </x:c>
      <x:c r="Y13" s="33" t="str">
        <x:f>IF(D13="","",COUNTIFS('Screen'!$C$7:$C$78,C13,'Screen'!$N$7:$N$78,"Met"))</x:f>
      </x:c>
      <x:c r="Z13" s="33" t="str">
        <x:f>IF(D13="","",COUNTIFS('Screen'!$C$7:$C$78,C13,'Screen'!$N$7:$N$78,"Fail"))</x:f>
      </x:c>
      <x:c r="AA13" s="33" t="str">
        <x:f>IF(D13="","",MAX(0,'Mandate'!$D$30-Y13-Z13)+COUNTIFS('Screen'!$C$7:$C$78,C13,'Screen'!$N$7:$N$78,"Invalid record"))</x:f>
      </x:c>
      <x:c r="AB13" s="21" t="str">
        <x:f>IF(D13="","Unused",IF('Mandate'!$D$28&lt;&gt;"Defined","Missing mandate",IF(OR(COUNT(G13:H13)&lt;&gt;2,MIN(G13:H13)&lt;0),"Missing / invalid capital or time",IF(G13&gt;'Mandate'!$D$15,"Hold: capital envelope",IF(H13&gt;'Mandate'!$D$16,"Hold: timing limit","Within limits")))))</x:f>
        <x:v>Unused</x:v>
      </x:c>
      <x:c r="AC13" s="18" t="str">
        <x:f>IF(D13="","Unused",IF(J13="Confirmed","Control stated",IF(J13="Unknown","Investigate control",IF(J13&lt;&gt;"Missing","Invalid control",IF(OR(K13="",L13="",M13=""),"Hold: missing control",IF(X13&lt;&gt;"Verified","Investigate consent evidence","Conditional consent review"))))))</x:f>
        <x:v>Unused</x:v>
      </x:c>
      <x:c r="AD13" s="18" t="str">
        <x:f>IF(D13="","Unused",IF(OR(N13="Yes",O13="Walk"),IF(P13="","Walk: add pass rationale","Walk"),IF(Z13&gt;0,"Hold: criterion fails",IF(W13&lt;&gt;"Recorded",W13,IF(AB13&lt;&gt;"Within limits",AB13,IF(I13="Not now","Hold: seller not ready",IF(AC13="Hold: missing control",AC13,IF(OR(X13&lt;&gt;"Verified",AA13&gt;0,N13&lt;&gt;"No",I13&lt;&gt;"Open",Q13="",R13="",NOT(ISNUMBER(S13)),S13&lt;=0),"Investigate",IF(AC13="Conditional consent review",AC13,IF(AC13&lt;&gt;"Control stated","Investigate control","Meets screen"))))))))))</x:f>
        <x:v>Unused</x:v>
      </x:c>
      <x:c r="AE13" s="34" t="str">
        <x:f>IF(OR(D13="",W13="Invalid target ID",W13="Invalid priority"),"",1+COUNTIFS($E$7:$E$18,"&lt;"&amp;E13,$W$7:$W$18,"Recorded")+COUNTIFS($E$7:$E$18,"&lt;"&amp;E13,$W$7:$W$18,"Missing / invalid judgment"))</x:f>
      </x:c>
      <x:c r="AF13" s="34" t="str">
        <x:f>IF(AD13&lt;&gt;"Meets screen","",1+COUNTIFS($AD$7:$AD$18,"Meets screen",$E$7:$E$18,"&lt;"&amp;E13))</x:f>
      </x:c>
      <x:c r="AG13" s="35" t="str">
        <x:f>IF(D13="","",IF(OR(NOT(ISNUMBER(S13)),S13&lt;=0),"Missing due date",IF('Mandate'!$D$28&lt;&gt;"Defined","Missing mandate",IF(S13&lt;'Mandate'!$D$17,"Overdue","Scheduled"))))</x:f>
      </x:c>
      <x:c r="AH13" s="37"/>
    </x:row>
    <x:row r="14" ht="100" customHeight="1">
      <x:c r="A14" s="1"/>
      <x:c r="B14" s="1"/>
      <x:c r="C14" s="12" t="str">
        <x:v>T08</x:v>
      </x:c>
      <x:c r="D14" s="12"/>
      <x:c r="E14" s="40"/>
      <x:c r="F14" s="20"/>
      <x:c r="G14" s="14"/>
      <x:c r="H14" s="14"/>
      <x:c r="I14" s="12"/>
      <x:c r="J14" s="12"/>
      <x:c r="K14" s="12"/>
      <x:c r="L14" s="12"/>
      <x:c r="M14" s="12"/>
      <x:c r="N14" s="12"/>
      <x:c r="O14" s="12"/>
      <x:c r="P14" s="12"/>
      <x:c r="Q14" s="12"/>
      <x:c r="R14" s="12"/>
      <x:c r="S14" s="16"/>
      <x:c r="T14" s="12"/>
      <x:c r="U14" s="12"/>
      <x:c r="V14" s="16"/>
      <x:c r="W14" s="18" t="str">
        <x:f>IF(D14="","Unused",IF(OR(C14="",COUNTIFS($C$7:$C$18,C14)&lt;&gt;1),"Invalid target ID",IF(OR(NOT(ISNUMBER(E14)),E14&lt;=0,E14&lt;&gt;INT(E14),COUNTIFS($E$7:$E$18,E14)&lt;&gt;1),"Invalid priority",IF(OR(F14="",AND(I14&lt;&gt;"Open",I14&lt;&gt;"Not now",I14&lt;&gt;"Unknown"),AND(J14&lt;&gt;"Confirmed",J14&lt;&gt;"Missing",J14&lt;&gt;"Unknown"),AND(N14&lt;&gt;"Yes",N14&lt;&gt;"No",N14&lt;&gt;"Unknown"),AND(O14&lt;&gt;"Investigate",O14&lt;&gt;"Price",O14&lt;&gt;"Protect",O14&lt;&gt;"Walk")),"Missing / invalid judgment","Recorded"))))</x:f>
        <x:v>Unused</x:v>
      </x:c>
      <x:c r="X14" s="21" t="str">
        <x:f>IF(D14="","Unused",IF('Mandate'!$D$28&lt;&gt;"Defined","Missing mandate",IF(OR(NOT(ISNUMBER(AH14)),AH14&lt;&gt;'Mandate'!$D$27),"Reassess mandate revision",IF(T14&lt;&gt;"Verified",IF(OR(T14="Assumption",T14="Unverified",T14="Conflicting"),T14,"Missing evidence label"),IF(OR(U14="",NOT(ISNUMBER(V14)),V14&lt;=0),"Missing evidence",IF(V14&gt;'Mandate'!$D$17,"Future evidence date",IF('Mandate'!$D$17-V14&gt;'Mandate'!$D$18,"Stale evidence","Verified")))))))</x:f>
        <x:v>Unused</x:v>
      </x:c>
      <x:c r="Y14" s="33" t="str">
        <x:f>IF(D14="","",COUNTIFS('Screen'!$C$7:$C$78,C14,'Screen'!$N$7:$N$78,"Met"))</x:f>
      </x:c>
      <x:c r="Z14" s="33" t="str">
        <x:f>IF(D14="","",COUNTIFS('Screen'!$C$7:$C$78,C14,'Screen'!$N$7:$N$78,"Fail"))</x:f>
      </x:c>
      <x:c r="AA14" s="33" t="str">
        <x:f>IF(D14="","",MAX(0,'Mandate'!$D$30-Y14-Z14)+COUNTIFS('Screen'!$C$7:$C$78,C14,'Screen'!$N$7:$N$78,"Invalid record"))</x:f>
      </x:c>
      <x:c r="AB14" s="21" t="str">
        <x:f>IF(D14="","Unused",IF('Mandate'!$D$28&lt;&gt;"Defined","Missing mandate",IF(OR(COUNT(G14:H14)&lt;&gt;2,MIN(G14:H14)&lt;0),"Missing / invalid capital or time",IF(G14&gt;'Mandate'!$D$15,"Hold: capital envelope",IF(H14&gt;'Mandate'!$D$16,"Hold: timing limit","Within limits")))))</x:f>
        <x:v>Unused</x:v>
      </x:c>
      <x:c r="AC14" s="18" t="str">
        <x:f>IF(D14="","Unused",IF(J14="Confirmed","Control stated",IF(J14="Unknown","Investigate control",IF(J14&lt;&gt;"Missing","Invalid control",IF(OR(K14="",L14="",M14=""),"Hold: missing control",IF(X14&lt;&gt;"Verified","Investigate consent evidence","Conditional consent review"))))))</x:f>
        <x:v>Unused</x:v>
      </x:c>
      <x:c r="AD14" s="18" t="str">
        <x:f>IF(D14="","Unused",IF(OR(N14="Yes",O14="Walk"),IF(P14="","Walk: add pass rationale","Walk"),IF(Z14&gt;0,"Hold: criterion fails",IF(W14&lt;&gt;"Recorded",W14,IF(AB14&lt;&gt;"Within limits",AB14,IF(I14="Not now","Hold: seller not ready",IF(AC14="Hold: missing control",AC14,IF(OR(X14&lt;&gt;"Verified",AA14&gt;0,N14&lt;&gt;"No",I14&lt;&gt;"Open",Q14="",R14="",NOT(ISNUMBER(S14)),S14&lt;=0),"Investigate",IF(AC14="Conditional consent review",AC14,IF(AC14&lt;&gt;"Control stated","Investigate control","Meets screen"))))))))))</x:f>
        <x:v>Unused</x:v>
      </x:c>
      <x:c r="AE14" s="34" t="str">
        <x:f>IF(OR(D14="",W14="Invalid target ID",W14="Invalid priority"),"",1+COUNTIFS($E$7:$E$18,"&lt;"&amp;E14,$W$7:$W$18,"Recorded")+COUNTIFS($E$7:$E$18,"&lt;"&amp;E14,$W$7:$W$18,"Missing / invalid judgment"))</x:f>
      </x:c>
      <x:c r="AF14" s="34" t="str">
        <x:f>IF(AD14&lt;&gt;"Meets screen","",1+COUNTIFS($AD$7:$AD$18,"Meets screen",$E$7:$E$18,"&lt;"&amp;E14))</x:f>
      </x:c>
      <x:c r="AG14" s="35" t="str">
        <x:f>IF(D14="","",IF(OR(NOT(ISNUMBER(S14)),S14&lt;=0),"Missing due date",IF('Mandate'!$D$28&lt;&gt;"Defined","Missing mandate",IF(S14&lt;'Mandate'!$D$17,"Overdue","Scheduled"))))</x:f>
      </x:c>
      <x:c r="AH14" s="37"/>
    </x:row>
    <x:row r="15" ht="100" customHeight="1">
      <x:c r="A15" s="1"/>
      <x:c r="B15" s="1"/>
      <x:c r="C15" s="12" t="str">
        <x:v>T09</x:v>
      </x:c>
      <x:c r="D15" s="12"/>
      <x:c r="E15" s="40"/>
      <x:c r="F15" s="20"/>
      <x:c r="G15" s="14"/>
      <x:c r="H15" s="14"/>
      <x:c r="I15" s="12"/>
      <x:c r="J15" s="12"/>
      <x:c r="K15" s="12"/>
      <x:c r="L15" s="12"/>
      <x:c r="M15" s="12"/>
      <x:c r="N15" s="12"/>
      <x:c r="O15" s="12"/>
      <x:c r="P15" s="12"/>
      <x:c r="Q15" s="12"/>
      <x:c r="R15" s="12"/>
      <x:c r="S15" s="16"/>
      <x:c r="T15" s="12"/>
      <x:c r="U15" s="12"/>
      <x:c r="V15" s="16"/>
      <x:c r="W15" s="18" t="str">
        <x:f>IF(D15="","Unused",IF(OR(C15="",COUNTIFS($C$7:$C$18,C15)&lt;&gt;1),"Invalid target ID",IF(OR(NOT(ISNUMBER(E15)),E15&lt;=0,E15&lt;&gt;INT(E15),COUNTIFS($E$7:$E$18,E15)&lt;&gt;1),"Invalid priority",IF(OR(F15="",AND(I15&lt;&gt;"Open",I15&lt;&gt;"Not now",I15&lt;&gt;"Unknown"),AND(J15&lt;&gt;"Confirmed",J15&lt;&gt;"Missing",J15&lt;&gt;"Unknown"),AND(N15&lt;&gt;"Yes",N15&lt;&gt;"No",N15&lt;&gt;"Unknown"),AND(O15&lt;&gt;"Investigate",O15&lt;&gt;"Price",O15&lt;&gt;"Protect",O15&lt;&gt;"Walk")),"Missing / invalid judgment","Recorded"))))</x:f>
        <x:v>Unused</x:v>
      </x:c>
      <x:c r="X15" s="21" t="str">
        <x:f>IF(D15="","Unused",IF('Mandate'!$D$28&lt;&gt;"Defined","Missing mandate",IF(OR(NOT(ISNUMBER(AH15)),AH15&lt;&gt;'Mandate'!$D$27),"Reassess mandate revision",IF(T15&lt;&gt;"Verified",IF(OR(T15="Assumption",T15="Unverified",T15="Conflicting"),T15,"Missing evidence label"),IF(OR(U15="",NOT(ISNUMBER(V15)),V15&lt;=0),"Missing evidence",IF(V15&gt;'Mandate'!$D$17,"Future evidence date",IF('Mandate'!$D$17-V15&gt;'Mandate'!$D$18,"Stale evidence","Verified")))))))</x:f>
        <x:v>Unused</x:v>
      </x:c>
      <x:c r="Y15" s="33" t="str">
        <x:f>IF(D15="","",COUNTIFS('Screen'!$C$7:$C$78,C15,'Screen'!$N$7:$N$78,"Met"))</x:f>
      </x:c>
      <x:c r="Z15" s="33" t="str">
        <x:f>IF(D15="","",COUNTIFS('Screen'!$C$7:$C$78,C15,'Screen'!$N$7:$N$78,"Fail"))</x:f>
      </x:c>
      <x:c r="AA15" s="33" t="str">
        <x:f>IF(D15="","",MAX(0,'Mandate'!$D$30-Y15-Z15)+COUNTIFS('Screen'!$C$7:$C$78,C15,'Screen'!$N$7:$N$78,"Invalid record"))</x:f>
      </x:c>
      <x:c r="AB15" s="21" t="str">
        <x:f>IF(D15="","Unused",IF('Mandate'!$D$28&lt;&gt;"Defined","Missing mandate",IF(OR(COUNT(G15:H15)&lt;&gt;2,MIN(G15:H15)&lt;0),"Missing / invalid capital or time",IF(G15&gt;'Mandate'!$D$15,"Hold: capital envelope",IF(H15&gt;'Mandate'!$D$16,"Hold: timing limit","Within limits")))))</x:f>
        <x:v>Unused</x:v>
      </x:c>
      <x:c r="AC15" s="18" t="str">
        <x:f>IF(D15="","Unused",IF(J15="Confirmed","Control stated",IF(J15="Unknown","Investigate control",IF(J15&lt;&gt;"Missing","Invalid control",IF(OR(K15="",L15="",M15=""),"Hold: missing control",IF(X15&lt;&gt;"Verified","Investigate consent evidence","Conditional consent review"))))))</x:f>
        <x:v>Unused</x:v>
      </x:c>
      <x:c r="AD15" s="18" t="str">
        <x:f>IF(D15="","Unused",IF(OR(N15="Yes",O15="Walk"),IF(P15="","Walk: add pass rationale","Walk"),IF(Z15&gt;0,"Hold: criterion fails",IF(W15&lt;&gt;"Recorded",W15,IF(AB15&lt;&gt;"Within limits",AB15,IF(I15="Not now","Hold: seller not ready",IF(AC15="Hold: missing control",AC15,IF(OR(X15&lt;&gt;"Verified",AA15&gt;0,N15&lt;&gt;"No",I15&lt;&gt;"Open",Q15="",R15="",NOT(ISNUMBER(S15)),S15&lt;=0),"Investigate",IF(AC15="Conditional consent review",AC15,IF(AC15&lt;&gt;"Control stated","Investigate control","Meets screen"))))))))))</x:f>
        <x:v>Unused</x:v>
      </x:c>
      <x:c r="AE15" s="34" t="str">
        <x:f>IF(OR(D15="",W15="Invalid target ID",W15="Invalid priority"),"",1+COUNTIFS($E$7:$E$18,"&lt;"&amp;E15,$W$7:$W$18,"Recorded")+COUNTIFS($E$7:$E$18,"&lt;"&amp;E15,$W$7:$W$18,"Missing / invalid judgment"))</x:f>
      </x:c>
      <x:c r="AF15" s="34" t="str">
        <x:f>IF(AD15&lt;&gt;"Meets screen","",1+COUNTIFS($AD$7:$AD$18,"Meets screen",$E$7:$E$18,"&lt;"&amp;E15))</x:f>
      </x:c>
      <x:c r="AG15" s="35" t="str">
        <x:f>IF(D15="","",IF(OR(NOT(ISNUMBER(S15)),S15&lt;=0),"Missing due date",IF('Mandate'!$D$28&lt;&gt;"Defined","Missing mandate",IF(S15&lt;'Mandate'!$D$17,"Overdue","Scheduled"))))</x:f>
      </x:c>
      <x:c r="AH15" s="37"/>
    </x:row>
    <x:row r="16" ht="100" customHeight="1">
      <x:c r="A16" s="1"/>
      <x:c r="B16" s="1"/>
      <x:c r="C16" s="12" t="str">
        <x:v>T10</x:v>
      </x:c>
      <x:c r="D16" s="12"/>
      <x:c r="E16" s="40"/>
      <x:c r="F16" s="20"/>
      <x:c r="G16" s="14"/>
      <x:c r="H16" s="14"/>
      <x:c r="I16" s="12"/>
      <x:c r="J16" s="12"/>
      <x:c r="K16" s="12"/>
      <x:c r="L16" s="12"/>
      <x:c r="M16" s="12"/>
      <x:c r="N16" s="12"/>
      <x:c r="O16" s="12"/>
      <x:c r="P16" s="12"/>
      <x:c r="Q16" s="12"/>
      <x:c r="R16" s="12"/>
      <x:c r="S16" s="16"/>
      <x:c r="T16" s="12"/>
      <x:c r="U16" s="12"/>
      <x:c r="V16" s="16"/>
      <x:c r="W16" s="18" t="str">
        <x:f>IF(D16="","Unused",IF(OR(C16="",COUNTIFS($C$7:$C$18,C16)&lt;&gt;1),"Invalid target ID",IF(OR(NOT(ISNUMBER(E16)),E16&lt;=0,E16&lt;&gt;INT(E16),COUNTIFS($E$7:$E$18,E16)&lt;&gt;1),"Invalid priority",IF(OR(F16="",AND(I16&lt;&gt;"Open",I16&lt;&gt;"Not now",I16&lt;&gt;"Unknown"),AND(J16&lt;&gt;"Confirmed",J16&lt;&gt;"Missing",J16&lt;&gt;"Unknown"),AND(N16&lt;&gt;"Yes",N16&lt;&gt;"No",N16&lt;&gt;"Unknown"),AND(O16&lt;&gt;"Investigate",O16&lt;&gt;"Price",O16&lt;&gt;"Protect",O16&lt;&gt;"Walk")),"Missing / invalid judgment","Recorded"))))</x:f>
        <x:v>Unused</x:v>
      </x:c>
      <x:c r="X16" s="21" t="str">
        <x:f>IF(D16="","Unused",IF('Mandate'!$D$28&lt;&gt;"Defined","Missing mandate",IF(OR(NOT(ISNUMBER(AH16)),AH16&lt;&gt;'Mandate'!$D$27),"Reassess mandate revision",IF(T16&lt;&gt;"Verified",IF(OR(T16="Assumption",T16="Unverified",T16="Conflicting"),T16,"Missing evidence label"),IF(OR(U16="",NOT(ISNUMBER(V16)),V16&lt;=0),"Missing evidence",IF(V16&gt;'Mandate'!$D$17,"Future evidence date",IF('Mandate'!$D$17-V16&gt;'Mandate'!$D$18,"Stale evidence","Verified")))))))</x:f>
        <x:v>Unused</x:v>
      </x:c>
      <x:c r="Y16" s="33" t="str">
        <x:f>IF(D16="","",COUNTIFS('Screen'!$C$7:$C$78,C16,'Screen'!$N$7:$N$78,"Met"))</x:f>
      </x:c>
      <x:c r="Z16" s="33" t="str">
        <x:f>IF(D16="","",COUNTIFS('Screen'!$C$7:$C$78,C16,'Screen'!$N$7:$N$78,"Fail"))</x:f>
      </x:c>
      <x:c r="AA16" s="33" t="str">
        <x:f>IF(D16="","",MAX(0,'Mandate'!$D$30-Y16-Z16)+COUNTIFS('Screen'!$C$7:$C$78,C16,'Screen'!$N$7:$N$78,"Invalid record"))</x:f>
      </x:c>
      <x:c r="AB16" s="21" t="str">
        <x:f>IF(D16="","Unused",IF('Mandate'!$D$28&lt;&gt;"Defined","Missing mandate",IF(OR(COUNT(G16:H16)&lt;&gt;2,MIN(G16:H16)&lt;0),"Missing / invalid capital or time",IF(G16&gt;'Mandate'!$D$15,"Hold: capital envelope",IF(H16&gt;'Mandate'!$D$16,"Hold: timing limit","Within limits")))))</x:f>
        <x:v>Unused</x:v>
      </x:c>
      <x:c r="AC16" s="18" t="str">
        <x:f>IF(D16="","Unused",IF(J16="Confirmed","Control stated",IF(J16="Unknown","Investigate control",IF(J16&lt;&gt;"Missing","Invalid control",IF(OR(K16="",L16="",M16=""),"Hold: missing control",IF(X16&lt;&gt;"Verified","Investigate consent evidence","Conditional consent review"))))))</x:f>
        <x:v>Unused</x:v>
      </x:c>
      <x:c r="AD16" s="18" t="str">
        <x:f>IF(D16="","Unused",IF(OR(N16="Yes",O16="Walk"),IF(P16="","Walk: add pass rationale","Walk"),IF(Z16&gt;0,"Hold: criterion fails",IF(W16&lt;&gt;"Recorded",W16,IF(AB16&lt;&gt;"Within limits",AB16,IF(I16="Not now","Hold: seller not ready",IF(AC16="Hold: missing control",AC16,IF(OR(X16&lt;&gt;"Verified",AA16&gt;0,N16&lt;&gt;"No",I16&lt;&gt;"Open",Q16="",R16="",NOT(ISNUMBER(S16)),S16&lt;=0),"Investigate",IF(AC16="Conditional consent review",AC16,IF(AC16&lt;&gt;"Control stated","Investigate control","Meets screen"))))))))))</x:f>
        <x:v>Unused</x:v>
      </x:c>
      <x:c r="AE16" s="34" t="str">
        <x:f>IF(OR(D16="",W16="Invalid target ID",W16="Invalid priority"),"",1+COUNTIFS($E$7:$E$18,"&lt;"&amp;E16,$W$7:$W$18,"Recorded")+COUNTIFS($E$7:$E$18,"&lt;"&amp;E16,$W$7:$W$18,"Missing / invalid judgment"))</x:f>
      </x:c>
      <x:c r="AF16" s="34" t="str">
        <x:f>IF(AD16&lt;&gt;"Meets screen","",1+COUNTIFS($AD$7:$AD$18,"Meets screen",$E$7:$E$18,"&lt;"&amp;E16))</x:f>
      </x:c>
      <x:c r="AG16" s="35" t="str">
        <x:f>IF(D16="","",IF(OR(NOT(ISNUMBER(S16)),S16&lt;=0),"Missing due date",IF('Mandate'!$D$28&lt;&gt;"Defined","Missing mandate",IF(S16&lt;'Mandate'!$D$17,"Overdue","Scheduled"))))</x:f>
      </x:c>
      <x:c r="AH16" s="37"/>
    </x:row>
    <x:row r="17" ht="100" customHeight="1">
      <x:c r="A17" s="1"/>
      <x:c r="B17" s="1"/>
      <x:c r="C17" s="12" t="str">
        <x:v>T11</x:v>
      </x:c>
      <x:c r="D17" s="12"/>
      <x:c r="E17" s="40"/>
      <x:c r="F17" s="20"/>
      <x:c r="G17" s="14"/>
      <x:c r="H17" s="14"/>
      <x:c r="I17" s="12"/>
      <x:c r="J17" s="12"/>
      <x:c r="K17" s="12"/>
      <x:c r="L17" s="12"/>
      <x:c r="M17" s="12"/>
      <x:c r="N17" s="12"/>
      <x:c r="O17" s="12"/>
      <x:c r="P17" s="12"/>
      <x:c r="Q17" s="12"/>
      <x:c r="R17" s="12"/>
      <x:c r="S17" s="16"/>
      <x:c r="T17" s="12"/>
      <x:c r="U17" s="12"/>
      <x:c r="V17" s="16"/>
      <x:c r="W17" s="18" t="str">
        <x:f>IF(D17="","Unused",IF(OR(C17="",COUNTIFS($C$7:$C$18,C17)&lt;&gt;1),"Invalid target ID",IF(OR(NOT(ISNUMBER(E17)),E17&lt;=0,E17&lt;&gt;INT(E17),COUNTIFS($E$7:$E$18,E17)&lt;&gt;1),"Invalid priority",IF(OR(F17="",AND(I17&lt;&gt;"Open",I17&lt;&gt;"Not now",I17&lt;&gt;"Unknown"),AND(J17&lt;&gt;"Confirmed",J17&lt;&gt;"Missing",J17&lt;&gt;"Unknown"),AND(N17&lt;&gt;"Yes",N17&lt;&gt;"No",N17&lt;&gt;"Unknown"),AND(O17&lt;&gt;"Investigate",O17&lt;&gt;"Price",O17&lt;&gt;"Protect",O17&lt;&gt;"Walk")),"Missing / invalid judgment","Recorded"))))</x:f>
        <x:v>Unused</x:v>
      </x:c>
      <x:c r="X17" s="21" t="str">
        <x:f>IF(D17="","Unused",IF('Mandate'!$D$28&lt;&gt;"Defined","Missing mandate",IF(OR(NOT(ISNUMBER(AH17)),AH17&lt;&gt;'Mandate'!$D$27),"Reassess mandate revision",IF(T17&lt;&gt;"Verified",IF(OR(T17="Assumption",T17="Unverified",T17="Conflicting"),T17,"Missing evidence label"),IF(OR(U17="",NOT(ISNUMBER(V17)),V17&lt;=0),"Missing evidence",IF(V17&gt;'Mandate'!$D$17,"Future evidence date",IF('Mandate'!$D$17-V17&gt;'Mandate'!$D$18,"Stale evidence","Verified")))))))</x:f>
        <x:v>Unused</x:v>
      </x:c>
      <x:c r="Y17" s="33" t="str">
        <x:f>IF(D17="","",COUNTIFS('Screen'!$C$7:$C$78,C17,'Screen'!$N$7:$N$78,"Met"))</x:f>
      </x:c>
      <x:c r="Z17" s="33" t="str">
        <x:f>IF(D17="","",COUNTIFS('Screen'!$C$7:$C$78,C17,'Screen'!$N$7:$N$78,"Fail"))</x:f>
      </x:c>
      <x:c r="AA17" s="33" t="str">
        <x:f>IF(D17="","",MAX(0,'Mandate'!$D$30-Y17-Z17)+COUNTIFS('Screen'!$C$7:$C$78,C17,'Screen'!$N$7:$N$78,"Invalid record"))</x:f>
      </x:c>
      <x:c r="AB17" s="21" t="str">
        <x:f>IF(D17="","Unused",IF('Mandate'!$D$28&lt;&gt;"Defined","Missing mandate",IF(OR(COUNT(G17:H17)&lt;&gt;2,MIN(G17:H17)&lt;0),"Missing / invalid capital or time",IF(G17&gt;'Mandate'!$D$15,"Hold: capital envelope",IF(H17&gt;'Mandate'!$D$16,"Hold: timing limit","Within limits")))))</x:f>
        <x:v>Unused</x:v>
      </x:c>
      <x:c r="AC17" s="18" t="str">
        <x:f>IF(D17="","Unused",IF(J17="Confirmed","Control stated",IF(J17="Unknown","Investigate control",IF(J17&lt;&gt;"Missing","Invalid control",IF(OR(K17="",L17="",M17=""),"Hold: missing control",IF(X17&lt;&gt;"Verified","Investigate consent evidence","Conditional consent review"))))))</x:f>
        <x:v>Unused</x:v>
      </x:c>
      <x:c r="AD17" s="18" t="str">
        <x:f>IF(D17="","Unused",IF(OR(N17="Yes",O17="Walk"),IF(P17="","Walk: add pass rationale","Walk"),IF(Z17&gt;0,"Hold: criterion fails",IF(W17&lt;&gt;"Recorded",W17,IF(AB17&lt;&gt;"Within limits",AB17,IF(I17="Not now","Hold: seller not ready",IF(AC17="Hold: missing control",AC17,IF(OR(X17&lt;&gt;"Verified",AA17&gt;0,N17&lt;&gt;"No",I17&lt;&gt;"Open",Q17="",R17="",NOT(ISNUMBER(S17)),S17&lt;=0),"Investigate",IF(AC17="Conditional consent review",AC17,IF(AC17&lt;&gt;"Control stated","Investigate control","Meets screen"))))))))))</x:f>
        <x:v>Unused</x:v>
      </x:c>
      <x:c r="AE17" s="34" t="str">
        <x:f>IF(OR(D17="",W17="Invalid target ID",W17="Invalid priority"),"",1+COUNTIFS($E$7:$E$18,"&lt;"&amp;E17,$W$7:$W$18,"Recorded")+COUNTIFS($E$7:$E$18,"&lt;"&amp;E17,$W$7:$W$18,"Missing / invalid judgment"))</x:f>
      </x:c>
      <x:c r="AF17" s="34" t="str">
        <x:f>IF(AD17&lt;&gt;"Meets screen","",1+COUNTIFS($AD$7:$AD$18,"Meets screen",$E$7:$E$18,"&lt;"&amp;E17))</x:f>
      </x:c>
      <x:c r="AG17" s="35" t="str">
        <x:f>IF(D17="","",IF(OR(NOT(ISNUMBER(S17)),S17&lt;=0),"Missing due date",IF('Mandate'!$D$28&lt;&gt;"Defined","Missing mandate",IF(S17&lt;'Mandate'!$D$17,"Overdue","Scheduled"))))</x:f>
      </x:c>
      <x:c r="AH17" s="37"/>
    </x:row>
    <x:row r="18" ht="100" customHeight="1">
      <x:c r="A18" s="1"/>
      <x:c r="B18" s="1"/>
      <x:c r="C18" s="12" t="str">
        <x:v>T12</x:v>
      </x:c>
      <x:c r="D18" s="12"/>
      <x:c r="E18" s="40"/>
      <x:c r="F18" s="20"/>
      <x:c r="G18" s="14"/>
      <x:c r="H18" s="14"/>
      <x:c r="I18" s="12"/>
      <x:c r="J18" s="12"/>
      <x:c r="K18" s="12"/>
      <x:c r="L18" s="12"/>
      <x:c r="M18" s="12"/>
      <x:c r="N18" s="12"/>
      <x:c r="O18" s="12"/>
      <x:c r="P18" s="12"/>
      <x:c r="Q18" s="12"/>
      <x:c r="R18" s="12"/>
      <x:c r="S18" s="16"/>
      <x:c r="T18" s="12"/>
      <x:c r="U18" s="12"/>
      <x:c r="V18" s="16"/>
      <x:c r="W18" s="18" t="str">
        <x:f>IF(D18="","Unused",IF(OR(C18="",COUNTIFS($C$7:$C$18,C18)&lt;&gt;1),"Invalid target ID",IF(OR(NOT(ISNUMBER(E18)),E18&lt;=0,E18&lt;&gt;INT(E18),COUNTIFS($E$7:$E$18,E18)&lt;&gt;1),"Invalid priority",IF(OR(F18="",AND(I18&lt;&gt;"Open",I18&lt;&gt;"Not now",I18&lt;&gt;"Unknown"),AND(J18&lt;&gt;"Confirmed",J18&lt;&gt;"Missing",J18&lt;&gt;"Unknown"),AND(N18&lt;&gt;"Yes",N18&lt;&gt;"No",N18&lt;&gt;"Unknown"),AND(O18&lt;&gt;"Investigate",O18&lt;&gt;"Price",O18&lt;&gt;"Protect",O18&lt;&gt;"Walk")),"Missing / invalid judgment","Recorded"))))</x:f>
        <x:v>Unused</x:v>
      </x:c>
      <x:c r="X18" s="21" t="str">
        <x:f>IF(D18="","Unused",IF('Mandate'!$D$28&lt;&gt;"Defined","Missing mandate",IF(OR(NOT(ISNUMBER(AH18)),AH18&lt;&gt;'Mandate'!$D$27),"Reassess mandate revision",IF(T18&lt;&gt;"Verified",IF(OR(T18="Assumption",T18="Unverified",T18="Conflicting"),T18,"Missing evidence label"),IF(OR(U18="",NOT(ISNUMBER(V18)),V18&lt;=0),"Missing evidence",IF(V18&gt;'Mandate'!$D$17,"Future evidence date",IF('Mandate'!$D$17-V18&gt;'Mandate'!$D$18,"Stale evidence","Verified")))))))</x:f>
        <x:v>Unused</x:v>
      </x:c>
      <x:c r="Y18" s="33" t="str">
        <x:f>IF(D18="","",COUNTIFS('Screen'!$C$7:$C$78,C18,'Screen'!$N$7:$N$78,"Met"))</x:f>
      </x:c>
      <x:c r="Z18" s="33" t="str">
        <x:f>IF(D18="","",COUNTIFS('Screen'!$C$7:$C$78,C18,'Screen'!$N$7:$N$78,"Fail"))</x:f>
      </x:c>
      <x:c r="AA18" s="33" t="str">
        <x:f>IF(D18="","",MAX(0,'Mandate'!$D$30-Y18-Z18)+COUNTIFS('Screen'!$C$7:$C$78,C18,'Screen'!$N$7:$N$78,"Invalid record"))</x:f>
      </x:c>
      <x:c r="AB18" s="21" t="str">
        <x:f>IF(D18="","Unused",IF('Mandate'!$D$28&lt;&gt;"Defined","Missing mandate",IF(OR(COUNT(G18:H18)&lt;&gt;2,MIN(G18:H18)&lt;0),"Missing / invalid capital or time",IF(G18&gt;'Mandate'!$D$15,"Hold: capital envelope",IF(H18&gt;'Mandate'!$D$16,"Hold: timing limit","Within limits")))))</x:f>
        <x:v>Unused</x:v>
      </x:c>
      <x:c r="AC18" s="18" t="str">
        <x:f>IF(D18="","Unused",IF(J18="Confirmed","Control stated",IF(J18="Unknown","Investigate control",IF(J18&lt;&gt;"Missing","Invalid control",IF(OR(K18="",L18="",M18=""),"Hold: missing control",IF(X18&lt;&gt;"Verified","Investigate consent evidence","Conditional consent review"))))))</x:f>
        <x:v>Unused</x:v>
      </x:c>
      <x:c r="AD18" s="18" t="str">
        <x:f>IF(D18="","Unused",IF(OR(N18="Yes",O18="Walk"),IF(P18="","Walk: add pass rationale","Walk"),IF(Z18&gt;0,"Hold: criterion fails",IF(W18&lt;&gt;"Recorded",W18,IF(AB18&lt;&gt;"Within limits",AB18,IF(I18="Not now","Hold: seller not ready",IF(AC18="Hold: missing control",AC18,IF(OR(X18&lt;&gt;"Verified",AA18&gt;0,N18&lt;&gt;"No",I18&lt;&gt;"Open",Q18="",R18="",NOT(ISNUMBER(S18)),S18&lt;=0),"Investigate",IF(AC18="Conditional consent review",AC18,IF(AC18&lt;&gt;"Control stated","Investigate control","Meets screen"))))))))))</x:f>
        <x:v>Unused</x:v>
      </x:c>
      <x:c r="AE18" s="34" t="str">
        <x:f>IF(OR(D18="",W18="Invalid target ID",W18="Invalid priority"),"",1+COUNTIFS($E$7:$E$18,"&lt;"&amp;E18,$W$7:$W$18,"Recorded")+COUNTIFS($E$7:$E$18,"&lt;"&amp;E18,$W$7:$W$18,"Missing / invalid judgment"))</x:f>
      </x:c>
      <x:c r="AF18" s="34" t="str">
        <x:f>IF(AD18&lt;&gt;"Meets screen","",1+COUNTIFS($AD$7:$AD$18,"Meets screen",$E$7:$E$18,"&lt;"&amp;E18))</x:f>
      </x:c>
      <x:c r="AG18" s="35" t="str">
        <x:f>IF(D18="","",IF(OR(NOT(ISNUMBER(S18)),S18&lt;=0),"Missing due date",IF('Mandate'!$D$28&lt;&gt;"Defined","Missing mandate",IF(S18&lt;'Mandate'!$D$17,"Overdue","Scheduled"))))</x:f>
      </x:c>
      <x:c r="AH18" s="37"/>
    </x:row>
    <x:row r="19" ht="24" customHeight="1">
      <x:c r="A19" s="1"/>
      <x:c r="B19" s="1"/>
      <x:c r="C19" s="2"/>
      <x:c r="D19" s="2"/>
      <x:c r="E19" s="2"/>
      <x:c r="F19" s="2"/>
      <x:c r="G19" s="2"/>
      <x:c r="H19" s="2"/>
      <x:c r="I19" s="2"/>
      <x:c r="J19" s="2"/>
      <x:c r="K19" s="2"/>
      <x:c r="L19" s="2"/>
      <x:c r="M19" s="2"/>
      <x:c r="N19" s="2"/>
      <x:c r="O19" s="2"/>
      <x:c r="P19" s="2"/>
      <x:c r="Q19" s="2"/>
      <x:c r="R19" s="2"/>
      <x:c r="S19" s="2"/>
      <x:c r="T19" s="2"/>
      <x:c r="U19" s="2"/>
      <x:c r="V19" s="2"/>
      <x:c r="W19" s="2"/>
      <x:c r="X19" s="2"/>
      <x:c r="Y19" s="2"/>
      <x:c r="Z19" s="2"/>
      <x:c r="AA19" s="2"/>
      <x:c r="AB19" s="2"/>
      <x:c r="AC19" s="2"/>
      <x:c r="AD19" s="2"/>
      <x:c r="AE19" s="2"/>
      <x:c r="AF19" s="2"/>
      <x:c r="AG19" s="2"/>
      <x:c r="AH19" s="2"/>
    </x:row>
    <x:row r="20" ht="24" customHeight="1">
      <x:c r="A20" s="1"/>
      <x:c r="B20" s="1"/>
      <x:c r="C20" s="2"/>
      <x:c r="D20" s="2"/>
      <x:c r="E20" s="2"/>
      <x:c r="F20" s="2"/>
      <x:c r="G20" s="2"/>
      <x:c r="H20" s="2"/>
      <x:c r="I20" s="2"/>
      <x:c r="J20" s="2"/>
      <x:c r="K20" s="2"/>
      <x:c r="L20" s="2"/>
      <x:c r="M20" s="2"/>
      <x:c r="N20" s="2"/>
      <x:c r="O20" s="2"/>
      <x:c r="P20" s="2"/>
      <x:c r="Q20" s="2"/>
      <x:c r="R20" s="2"/>
      <x:c r="S20" s="2"/>
      <x:c r="T20" s="2"/>
      <x:c r="U20" s="2"/>
      <x:c r="V20" s="2"/>
      <x:c r="W20" s="2"/>
      <x:c r="X20" s="2"/>
      <x:c r="Y20" s="2"/>
      <x:c r="Z20" s="2"/>
      <x:c r="AA20" s="2"/>
      <x:c r="AB20" s="2"/>
      <x:c r="AC20" s="2"/>
      <x:c r="AD20" s="2"/>
      <x:c r="AE20" s="2"/>
      <x:c r="AF20" s="2"/>
      <x:c r="AG20" s="2"/>
      <x:c r="AH20" s="2"/>
    </x:row>
    <x:row r="21" ht="24" customHeight="1">
      <x:c r="A21" s="1"/>
      <x:c r="B21" s="1"/>
      <x:c r="C21" s="4" t="str">
        <x:v>Meets screen means eligible for shortlist review only. Mandate approval, outreach, spending, exclusivity and transaction approval remain separate.</x:v>
      </x:c>
      <x:c r="D21" s="2"/>
      <x:c r="E21" s="2"/>
      <x:c r="F21" s="2"/>
      <x:c r="G21" s="2"/>
      <x:c r="H21" s="2"/>
      <x:c r="I21" s="2"/>
      <x:c r="J21" s="2"/>
      <x:c r="K21" s="2"/>
      <x:c r="L21" s="2"/>
      <x:c r="M21" s="2"/>
      <x:c r="N21" s="2"/>
      <x:c r="O21" s="2"/>
      <x:c r="P21" s="2"/>
      <x:c r="Q21" s="2"/>
      <x:c r="R21" s="2"/>
      <x:c r="S21" s="2"/>
      <x:c r="T21" s="2"/>
      <x:c r="U21" s="2"/>
      <x:c r="V21" s="2"/>
      <x:c r="W21" s="2"/>
      <x:c r="X21" s="2"/>
      <x:c r="Y21" s="2"/>
      <x:c r="Z21" s="2"/>
      <x:c r="AA21" s="2"/>
      <x:c r="AB21" s="2"/>
      <x:c r="AC21" s="2"/>
      <x:c r="AD21" s="2"/>
      <x:c r="AE21" s="2"/>
      <x:c r="AF21" s="2"/>
      <x:c r="AG21" s="2"/>
      <x:c r="AH21" s="2"/>
    </x:row>
    <x:row r="22" ht="24" customHeight="1">
      <x:c r="A22" s="1"/>
      <x:c r="B22" s="1"/>
      <x:c r="C22" s="2"/>
      <x:c r="D22" s="2"/>
      <x:c r="E22" s="2"/>
      <x:c r="F22" s="2"/>
      <x:c r="G22" s="2"/>
      <x:c r="H22" s="2"/>
      <x:c r="I22" s="2"/>
      <x:c r="J22" s="2"/>
      <x:c r="K22" s="2"/>
      <x:c r="L22" s="2"/>
      <x:c r="M22" s="2"/>
      <x:c r="N22" s="2"/>
      <x:c r="O22" s="2"/>
      <x:c r="P22" s="2"/>
      <x:c r="Q22" s="2"/>
      <x:c r="R22" s="2"/>
      <x:c r="S22" s="2"/>
      <x:c r="T22" s="2"/>
      <x:c r="U22" s="2"/>
      <x:c r="V22" s="2"/>
      <x:c r="W22" s="2"/>
      <x:c r="X22" s="2"/>
      <x:c r="Y22" s="2"/>
      <x:c r="Z22" s="2"/>
      <x:c r="AA22" s="2"/>
      <x:c r="AB22" s="2"/>
      <x:c r="AC22" s="2"/>
      <x:c r="AD22" s="2"/>
      <x:c r="AE22" s="2"/>
      <x:c r="AF22" s="2"/>
      <x:c r="AG22" s="2"/>
      <x:c r="AH22" s="2"/>
    </x:row>
    <x:row r="23" ht="24" customHeight="1">
      <x:c r="A23" s="1"/>
      <x:c r="B23" s="1"/>
      <x:c r="C23" s="2"/>
      <x:c r="D23" s="2"/>
      <x:c r="E23" s="2"/>
      <x:c r="F23" s="2"/>
      <x:c r="G23" s="2"/>
      <x:c r="H23" s="2"/>
      <x:c r="I23" s="2"/>
      <x:c r="J23" s="2"/>
      <x:c r="K23" s="2"/>
      <x:c r="L23" s="2"/>
      <x:c r="M23" s="2"/>
      <x:c r="N23" s="2"/>
      <x:c r="O23" s="2"/>
      <x:c r="P23" s="2"/>
      <x:c r="Q23" s="2"/>
      <x:c r="R23" s="2"/>
      <x:c r="S23" s="2"/>
      <x:c r="T23" s="2"/>
      <x:c r="U23" s="2"/>
      <x:c r="V23" s="2"/>
      <x:c r="W23" s="2"/>
      <x:c r="X23" s="2"/>
      <x:c r="Y23" s="2"/>
      <x:c r="Z23" s="2"/>
      <x:c r="AA23" s="2"/>
      <x:c r="AB23" s="2"/>
      <x:c r="AC23" s="2"/>
      <x:c r="AD23" s="2"/>
      <x:c r="AE23" s="2"/>
      <x:c r="AF23" s="2"/>
      <x:c r="AG23" s="2"/>
      <x:c r="AH23" s="2"/>
    </x:row>
    <x:row r="24" ht="24" customHeight="1">
      <x:c r="A24" s="1"/>
      <x:c r="B24" s="1"/>
      <x:c r="C24" s="2"/>
      <x:c r="D24" s="2"/>
      <x:c r="E24" s="2"/>
      <x:c r="F24" s="2"/>
      <x:c r="G24" s="2"/>
      <x:c r="H24" s="2"/>
      <x:c r="I24" s="2"/>
      <x:c r="J24" s="2"/>
      <x:c r="K24" s="2"/>
      <x:c r="L24" s="2"/>
      <x:c r="M24" s="2"/>
      <x:c r="N24" s="2"/>
      <x:c r="O24" s="2"/>
      <x:c r="P24" s="2"/>
      <x:c r="Q24" s="2"/>
      <x:c r="R24" s="2"/>
      <x:c r="S24" s="2"/>
      <x:c r="T24" s="2"/>
      <x:c r="U24" s="2"/>
      <x:c r="V24" s="2"/>
      <x:c r="W24" s="2"/>
      <x:c r="X24" s="2"/>
      <x:c r="Y24" s="2"/>
      <x:c r="Z24" s="2"/>
      <x:c r="AA24" s="2"/>
      <x:c r="AB24" s="2"/>
      <x:c r="AC24" s="2"/>
      <x:c r="AD24" s="2"/>
      <x:c r="AE24" s="2"/>
      <x:c r="AF24" s="2"/>
      <x:c r="AG24" s="2"/>
      <x:c r="AH24" s="2"/>
    </x:row>
    <x:row r="25" ht="24" customHeight="1">
      <x:c r="A25" s="1"/>
      <x:c r="B25" s="1"/>
      <x:c r="C25" s="2"/>
      <x:c r="D25" s="2"/>
      <x:c r="E25" s="2"/>
      <x:c r="F25" s="2"/>
      <x:c r="G25" s="2"/>
      <x:c r="H25" s="2"/>
      <x:c r="I25" s="2"/>
      <x:c r="J25" s="2"/>
      <x:c r="K25" s="2"/>
      <x:c r="L25" s="2"/>
      <x:c r="M25" s="2"/>
      <x:c r="N25" s="2"/>
      <x:c r="O25" s="2"/>
      <x:c r="P25" s="2"/>
      <x:c r="Q25" s="2"/>
      <x:c r="R25" s="2"/>
      <x:c r="S25" s="2"/>
      <x:c r="T25" s="2"/>
      <x:c r="U25" s="2"/>
      <x:c r="V25" s="2"/>
      <x:c r="W25" s="2"/>
      <x:c r="X25" s="2"/>
      <x:c r="Y25" s="2"/>
      <x:c r="Z25" s="2"/>
      <x:c r="AA25" s="2"/>
      <x:c r="AB25" s="2"/>
      <x:c r="AC25" s="2"/>
      <x:c r="AD25" s="2"/>
      <x:c r="AE25" s="2"/>
      <x:c r="AF25" s="2"/>
      <x:c r="AG25" s="2"/>
      <x:c r="AH25" s="2"/>
    </x:row>
    <x:row r="26" ht="24" customHeight="1">
      <x:c r="A26" s="1"/>
      <x:c r="B26" s="1"/>
      <x:c r="C26" s="2"/>
      <x:c r="D26" s="2"/>
      <x:c r="E26" s="2"/>
      <x:c r="F26" s="2"/>
      <x:c r="G26" s="2"/>
      <x:c r="H26" s="2"/>
      <x:c r="I26" s="2"/>
      <x:c r="J26" s="2"/>
      <x:c r="K26" s="2"/>
      <x:c r="L26" s="2"/>
      <x:c r="M26" s="2"/>
      <x:c r="N26" s="2"/>
      <x:c r="O26" s="2"/>
      <x:c r="P26" s="2"/>
      <x:c r="Q26" s="2"/>
      <x:c r="R26" s="2"/>
      <x:c r="S26" s="2"/>
      <x:c r="T26" s="2"/>
      <x:c r="U26" s="2"/>
      <x:c r="V26" s="2"/>
      <x:c r="W26" s="2"/>
      <x:c r="X26" s="2"/>
      <x:c r="Y26" s="2"/>
      <x:c r="Z26" s="2"/>
      <x:c r="AA26" s="2"/>
      <x:c r="AB26" s="2"/>
      <x:c r="AC26" s="2"/>
      <x:c r="AD26" s="2"/>
      <x:c r="AE26" s="2"/>
      <x:c r="AF26" s="2"/>
      <x:c r="AG26" s="2"/>
      <x:c r="AH26" s="2"/>
    </x:row>
    <x:row r="27" ht="24" customHeight="1">
      <x:c r="A27" s="1"/>
      <x:c r="B27" s="1"/>
      <x:c r="C27" s="2"/>
      <x:c r="D27" s="2"/>
      <x:c r="E27" s="2"/>
      <x:c r="F27" s="2"/>
      <x:c r="G27" s="2"/>
      <x:c r="H27" s="2"/>
      <x:c r="I27" s="2"/>
      <x:c r="J27" s="2"/>
      <x:c r="K27" s="2"/>
      <x:c r="L27" s="2"/>
      <x:c r="M27" s="2"/>
      <x:c r="N27" s="2"/>
      <x:c r="O27" s="2"/>
      <x:c r="P27" s="2"/>
      <x:c r="Q27" s="2"/>
      <x:c r="R27" s="2"/>
      <x:c r="S27" s="2"/>
      <x:c r="T27" s="2"/>
      <x:c r="U27" s="2"/>
      <x:c r="V27" s="2"/>
      <x:c r="W27" s="2"/>
      <x:c r="X27" s="2"/>
      <x:c r="Y27" s="2"/>
      <x:c r="Z27" s="2"/>
      <x:c r="AA27" s="2"/>
      <x:c r="AB27" s="2"/>
      <x:c r="AC27" s="2"/>
      <x:c r="AD27" s="2"/>
      <x:c r="AE27" s="2"/>
      <x:c r="AF27" s="2"/>
      <x:c r="AG27" s="2"/>
      <x:c r="AH27" s="2"/>
    </x:row>
    <x:row r="28" ht="24" customHeight="1">
      <x:c r="A28" s="1"/>
      <x:c r="B28" s="1"/>
      <x:c r="C28" s="2"/>
      <x:c r="D28" s="2"/>
      <x:c r="E28" s="2"/>
      <x:c r="F28" s="2"/>
      <x:c r="G28" s="2"/>
      <x:c r="H28" s="2"/>
      <x:c r="I28" s="2"/>
      <x:c r="J28" s="2"/>
      <x:c r="K28" s="2"/>
      <x:c r="L28" s="2"/>
      <x:c r="M28" s="2"/>
      <x:c r="N28" s="2"/>
      <x:c r="O28" s="2"/>
      <x:c r="P28" s="2"/>
      <x:c r="Q28" s="2"/>
      <x:c r="R28" s="2"/>
      <x:c r="S28" s="2"/>
      <x:c r="T28" s="2"/>
      <x:c r="U28" s="2"/>
      <x:c r="V28" s="2"/>
      <x:c r="W28" s="2"/>
      <x:c r="X28" s="2"/>
      <x:c r="Y28" s="2"/>
      <x:c r="Z28" s="2"/>
      <x:c r="AA28" s="2"/>
      <x:c r="AB28" s="2"/>
      <x:c r="AC28" s="2"/>
      <x:c r="AD28" s="2"/>
      <x:c r="AE28" s="2"/>
      <x:c r="AF28" s="2"/>
      <x:c r="AG28" s="2"/>
      <x:c r="AH28" s="2"/>
    </x:row>
    <x:row r="29" ht="24" customHeight="1">
      <x:c r="A29" s="1"/>
      <x:c r="B29" s="1"/>
      <x:c r="C29" s="2"/>
      <x:c r="D29" s="2"/>
      <x:c r="E29" s="2"/>
      <x:c r="F29" s="2"/>
      <x:c r="G29" s="2"/>
      <x:c r="H29" s="2"/>
      <x:c r="I29" s="2"/>
      <x:c r="J29" s="2"/>
      <x:c r="K29" s="2"/>
      <x:c r="L29" s="2"/>
      <x:c r="M29" s="2"/>
      <x:c r="N29" s="2"/>
      <x:c r="O29" s="2"/>
      <x:c r="P29" s="2"/>
      <x:c r="Q29" s="2"/>
      <x:c r="R29" s="2"/>
      <x:c r="S29" s="2"/>
      <x:c r="T29" s="2"/>
      <x:c r="U29" s="2"/>
      <x:c r="V29" s="2"/>
      <x:c r="W29" s="2"/>
      <x:c r="X29" s="2"/>
      <x:c r="Y29" s="2"/>
      <x:c r="Z29" s="2"/>
      <x:c r="AA29" s="2"/>
      <x:c r="AB29" s="2"/>
      <x:c r="AC29" s="2"/>
      <x:c r="AD29" s="2"/>
      <x:c r="AE29" s="2"/>
      <x:c r="AF29" s="2"/>
      <x:c r="AG29" s="2"/>
      <x:c r="AH29" s="2"/>
    </x:row>
    <x:row r="30" ht="24" customHeight="1">
      <x:c r="A30" s="1"/>
      <x:c r="B30" s="1"/>
      <x:c r="C30" s="2"/>
      <x:c r="D30" s="2"/>
      <x:c r="E30" s="2"/>
      <x:c r="F30" s="2"/>
      <x:c r="G30" s="2"/>
      <x:c r="H30" s="2"/>
      <x:c r="I30" s="2"/>
      <x:c r="J30" s="2"/>
      <x:c r="K30" s="2"/>
      <x:c r="L30" s="2"/>
      <x:c r="M30" s="2"/>
      <x:c r="N30" s="2"/>
      <x:c r="O30" s="2"/>
      <x:c r="P30" s="2"/>
      <x:c r="Q30" s="2"/>
      <x:c r="R30" s="2"/>
      <x:c r="S30" s="2"/>
      <x:c r="T30" s="2"/>
      <x:c r="U30" s="2"/>
      <x:c r="V30" s="2"/>
      <x:c r="W30" s="2"/>
      <x:c r="X30" s="2"/>
      <x:c r="Y30" s="2"/>
      <x:c r="Z30" s="2"/>
      <x:c r="AA30" s="2"/>
      <x:c r="AB30" s="2"/>
      <x:c r="AC30" s="2"/>
      <x:c r="AD30" s="2"/>
      <x:c r="AE30" s="2"/>
      <x:c r="AF30" s="2"/>
      <x:c r="AG30" s="2"/>
      <x:c r="AH30" s="2"/>
    </x:row>
    <x:row r="31" ht="24" customHeight="1">
      <x:c r="A31" s="1"/>
      <x:c r="B31" s="1"/>
      <x:c r="C31" s="2"/>
      <x:c r="D31" s="2"/>
      <x:c r="E31" s="2"/>
      <x:c r="F31" s="2"/>
      <x:c r="G31" s="2"/>
      <x:c r="H31" s="2"/>
      <x:c r="I31" s="2"/>
      <x:c r="J31" s="2"/>
      <x:c r="K31" s="2"/>
      <x:c r="L31" s="2"/>
      <x:c r="M31" s="2"/>
      <x:c r="N31" s="2"/>
      <x:c r="O31" s="2"/>
      <x:c r="P31" s="2"/>
      <x:c r="Q31" s="2"/>
      <x:c r="R31" s="2"/>
      <x:c r="S31" s="2"/>
      <x:c r="T31" s="2"/>
      <x:c r="U31" s="2"/>
      <x:c r="V31" s="2"/>
      <x:c r="W31" s="2"/>
      <x:c r="X31" s="2"/>
      <x:c r="Y31" s="2"/>
      <x:c r="Z31" s="2"/>
      <x:c r="AA31" s="2"/>
      <x:c r="AB31" s="2"/>
      <x:c r="AC31" s="2"/>
      <x:c r="AD31" s="2"/>
      <x:c r="AE31" s="2"/>
      <x:c r="AF31" s="2"/>
      <x:c r="AG31" s="2"/>
      <x:c r="AH31" s="2"/>
    </x:row>
    <x:row r="32" ht="24" customHeight="1">
      <x:c r="A32" s="1"/>
      <x:c r="B32" s="1"/>
      <x:c r="C32" s="2"/>
      <x:c r="D32" s="2"/>
      <x:c r="E32" s="2"/>
      <x:c r="F32" s="2"/>
      <x:c r="G32" s="2"/>
      <x:c r="H32" s="2"/>
      <x:c r="I32" s="2"/>
      <x:c r="J32" s="2"/>
      <x:c r="K32" s="2"/>
      <x:c r="L32" s="2"/>
      <x:c r="M32" s="2"/>
      <x:c r="N32" s="2"/>
      <x:c r="O32" s="2"/>
      <x:c r="P32" s="2"/>
      <x:c r="Q32" s="2"/>
      <x:c r="R32" s="2"/>
      <x:c r="S32" s="2"/>
      <x:c r="T32" s="2"/>
      <x:c r="U32" s="2"/>
      <x:c r="V32" s="2"/>
      <x:c r="W32" s="2"/>
      <x:c r="X32" s="2"/>
      <x:c r="Y32" s="2"/>
      <x:c r="Z32" s="2"/>
      <x:c r="AA32" s="2"/>
      <x:c r="AB32" s="2"/>
      <x:c r="AC32" s="2"/>
      <x:c r="AD32" s="2"/>
      <x:c r="AE32" s="2"/>
      <x:c r="AF32" s="2"/>
      <x:c r="AG32" s="2"/>
      <x:c r="AH32" s="2"/>
    </x:row>
    <x:row r="33" ht="24" customHeight="1">
      <x:c r="A33" s="1"/>
      <x:c r="B33" s="1"/>
      <x:c r="C33" s="2"/>
      <x:c r="D33" s="2"/>
      <x:c r="E33" s="2"/>
      <x:c r="F33" s="2"/>
      <x:c r="G33" s="2"/>
      <x:c r="H33" s="2"/>
      <x:c r="I33" s="2"/>
      <x:c r="J33" s="2"/>
      <x:c r="K33" s="2"/>
      <x:c r="L33" s="2"/>
      <x:c r="M33" s="2"/>
      <x:c r="N33" s="2"/>
      <x:c r="O33" s="2"/>
      <x:c r="P33" s="2"/>
      <x:c r="Q33" s="2"/>
      <x:c r="R33" s="2"/>
      <x:c r="S33" s="2"/>
      <x:c r="T33" s="2"/>
      <x:c r="U33" s="2"/>
      <x:c r="V33" s="2"/>
      <x:c r="W33" s="2"/>
      <x:c r="X33" s="2"/>
      <x:c r="Y33" s="2"/>
      <x:c r="Z33" s="2"/>
      <x:c r="AA33" s="2"/>
      <x:c r="AB33" s="2"/>
      <x:c r="AC33" s="2"/>
      <x:c r="AD33" s="2"/>
      <x:c r="AE33" s="2"/>
      <x:c r="AF33" s="2"/>
      <x:c r="AG33" s="2"/>
      <x:c r="AH33" s="2"/>
    </x:row>
    <x:row r="34" ht="24" customHeight="1">
      <x:c r="A34" s="1"/>
      <x:c r="B34" s="1"/>
      <x:c r="C34" s="2"/>
      <x:c r="D34" s="2"/>
      <x:c r="E34" s="2"/>
      <x:c r="F34" s="2"/>
      <x:c r="G34" s="2"/>
      <x:c r="H34" s="2"/>
      <x:c r="I34" s="2"/>
      <x:c r="J34" s="2"/>
      <x:c r="K34" s="2"/>
      <x:c r="L34" s="2"/>
      <x:c r="M34" s="2"/>
      <x:c r="N34" s="2"/>
      <x:c r="O34" s="2"/>
      <x:c r="P34" s="2"/>
      <x:c r="Q34" s="2"/>
      <x:c r="R34" s="2"/>
      <x:c r="S34" s="2"/>
      <x:c r="T34" s="2"/>
      <x:c r="U34" s="2"/>
      <x:c r="V34" s="2"/>
      <x:c r="W34" s="2"/>
      <x:c r="X34" s="2"/>
      <x:c r="Y34" s="2"/>
      <x:c r="Z34" s="2"/>
      <x:c r="AA34" s="2"/>
      <x:c r="AB34" s="2"/>
      <x:c r="AC34" s="2"/>
      <x:c r="AD34" s="2"/>
      <x:c r="AE34" s="2"/>
      <x:c r="AF34" s="2"/>
      <x:c r="AG34" s="2"/>
      <x:c r="AH34" s="2"/>
    </x:row>
    <x:row r="35" ht="24" customHeight="1">
      <x:c r="A35" s="1"/>
      <x:c r="B35" s="1"/>
      <x:c r="C35" s="2"/>
      <x:c r="D35" s="2"/>
      <x:c r="E35" s="2"/>
      <x:c r="F35" s="2"/>
      <x:c r="G35" s="2"/>
      <x:c r="H35" s="2"/>
      <x:c r="I35" s="2"/>
      <x:c r="J35" s="2"/>
      <x:c r="K35" s="2"/>
      <x:c r="L35" s="2"/>
      <x:c r="M35" s="2"/>
      <x:c r="N35" s="2"/>
      <x:c r="O35" s="2"/>
      <x:c r="P35" s="2"/>
      <x:c r="Q35" s="2"/>
      <x:c r="R35" s="2"/>
      <x:c r="S35" s="2"/>
      <x:c r="T35" s="2"/>
      <x:c r="U35" s="2"/>
      <x:c r="V35" s="2"/>
      <x:c r="W35" s="2"/>
      <x:c r="X35" s="2"/>
      <x:c r="Y35" s="2"/>
      <x:c r="Z35" s="2"/>
      <x:c r="AA35" s="2"/>
      <x:c r="AB35" s="2"/>
      <x:c r="AC35" s="2"/>
      <x:c r="AD35" s="2"/>
      <x:c r="AE35" s="2"/>
      <x:c r="AF35" s="2"/>
      <x:c r="AG35" s="2"/>
      <x:c r="AH35" s="2"/>
    </x:row>
    <x:row r="36" ht="24" customHeight="1">
      <x:c r="A36" s="1"/>
      <x:c r="B36" s="1"/>
      <x:c r="C36" s="2"/>
      <x:c r="D36" s="2"/>
      <x:c r="E36" s="2"/>
      <x:c r="F36" s="2"/>
      <x:c r="G36" s="2"/>
      <x:c r="H36" s="2"/>
      <x:c r="I36" s="2"/>
      <x:c r="J36" s="2"/>
      <x:c r="K36" s="2"/>
      <x:c r="L36" s="2"/>
      <x:c r="M36" s="2"/>
      <x:c r="N36" s="2"/>
      <x:c r="O36" s="2"/>
      <x:c r="P36" s="2"/>
      <x:c r="Q36" s="2"/>
      <x:c r="R36" s="2"/>
      <x:c r="S36" s="2"/>
      <x:c r="T36" s="2"/>
      <x:c r="U36" s="2"/>
      <x:c r="V36" s="2"/>
      <x:c r="W36" s="2"/>
      <x:c r="X36" s="2"/>
      <x:c r="Y36" s="2"/>
      <x:c r="Z36" s="2"/>
      <x:c r="AA36" s="2"/>
      <x:c r="AB36" s="2"/>
      <x:c r="AC36" s="2"/>
      <x:c r="AD36" s="2"/>
      <x:c r="AE36" s="2"/>
      <x:c r="AF36" s="2"/>
      <x:c r="AG36" s="2"/>
      <x:c r="AH36" s="2"/>
    </x:row>
    <x:row r="37" ht="24" customHeight="1">
      <x:c r="A37" s="1"/>
      <x:c r="B37" s="1"/>
      <x:c r="C37" s="2"/>
      <x:c r="D37" s="2"/>
      <x:c r="E37" s="2"/>
      <x:c r="F37" s="2"/>
      <x:c r="G37" s="2"/>
      <x:c r="H37" s="2"/>
      <x:c r="I37" s="2"/>
      <x:c r="J37" s="2"/>
      <x:c r="K37" s="2"/>
      <x:c r="L37" s="2"/>
      <x:c r="M37" s="2"/>
      <x:c r="N37" s="2"/>
      <x:c r="O37" s="2"/>
      <x:c r="P37" s="2"/>
      <x:c r="Q37" s="2"/>
      <x:c r="R37" s="2"/>
      <x:c r="S37" s="2"/>
      <x:c r="T37" s="2"/>
      <x:c r="U37" s="2"/>
      <x:c r="V37" s="2"/>
      <x:c r="W37" s="2"/>
      <x:c r="X37" s="2"/>
      <x:c r="Y37" s="2"/>
      <x:c r="Z37" s="2"/>
      <x:c r="AA37" s="2"/>
      <x:c r="AB37" s="2"/>
      <x:c r="AC37" s="2"/>
      <x:c r="AD37" s="2"/>
      <x:c r="AE37" s="2"/>
      <x:c r="AF37" s="2"/>
      <x:c r="AG37" s="2"/>
      <x:c r="AH37" s="2"/>
    </x:row>
    <x:row r="38" ht="24" customHeight="1">
      <x:c r="A38" s="1"/>
      <x:c r="B38" s="1"/>
      <x:c r="C38" s="2"/>
      <x:c r="D38" s="2"/>
      <x:c r="E38" s="2"/>
      <x:c r="F38" s="2"/>
      <x:c r="G38" s="2"/>
      <x:c r="H38" s="2"/>
      <x:c r="I38" s="2"/>
      <x:c r="J38" s="2"/>
      <x:c r="K38" s="2"/>
      <x:c r="L38" s="2"/>
      <x:c r="M38" s="2"/>
      <x:c r="N38" s="2"/>
      <x:c r="O38" s="2"/>
      <x:c r="P38" s="2"/>
      <x:c r="Q38" s="2"/>
      <x:c r="R38" s="2"/>
      <x:c r="S38" s="2"/>
      <x:c r="T38" s="2"/>
      <x:c r="U38" s="2"/>
      <x:c r="V38" s="2"/>
      <x:c r="W38" s="2"/>
      <x:c r="X38" s="2"/>
      <x:c r="Y38" s="2"/>
      <x:c r="Z38" s="2"/>
      <x:c r="AA38" s="2"/>
      <x:c r="AB38" s="2"/>
      <x:c r="AC38" s="2"/>
      <x:c r="AD38" s="2"/>
      <x:c r="AE38" s="2"/>
      <x:c r="AF38" s="2"/>
      <x:c r="AG38" s="2"/>
      <x:c r="AH38" s="2"/>
    </x:row>
    <x:row r="39" ht="24" customHeight="1">
      <x:c r="A39" s="1"/>
      <x:c r="B39" s="1"/>
      <x:c r="C39" s="2"/>
      <x:c r="D39" s="2"/>
      <x:c r="E39" s="2"/>
      <x:c r="F39" s="2"/>
      <x:c r="G39" s="2"/>
      <x:c r="H39" s="2"/>
      <x:c r="I39" s="2"/>
      <x:c r="J39" s="2"/>
      <x:c r="K39" s="2"/>
      <x:c r="L39" s="2"/>
      <x:c r="M39" s="2"/>
      <x:c r="N39" s="2"/>
      <x:c r="O39" s="2"/>
      <x:c r="P39" s="2"/>
      <x:c r="Q39" s="2"/>
      <x:c r="R39" s="2"/>
      <x:c r="S39" s="2"/>
      <x:c r="T39" s="2"/>
      <x:c r="U39" s="2"/>
      <x:c r="V39" s="2"/>
      <x:c r="W39" s="2"/>
      <x:c r="X39" s="2"/>
      <x:c r="Y39" s="2"/>
      <x:c r="Z39" s="2"/>
      <x:c r="AA39" s="2"/>
      <x:c r="AB39" s="2"/>
      <x:c r="AC39" s="2"/>
      <x:c r="AD39" s="2"/>
      <x:c r="AE39" s="2"/>
      <x:c r="AF39" s="2"/>
      <x:c r="AG39" s="2"/>
      <x:c r="AH39" s="2"/>
    </x:row>
    <x:row r="40" ht="24" customHeight="1">
      <x:c r="A40" s="1"/>
      <x:c r="B40" s="1"/>
      <x:c r="C40" s="2"/>
      <x:c r="D40" s="2"/>
      <x:c r="E40" s="2"/>
      <x:c r="F40" s="2"/>
      <x:c r="G40" s="2"/>
      <x:c r="H40" s="2"/>
      <x:c r="I40" s="2"/>
      <x:c r="J40" s="2"/>
      <x:c r="K40" s="2"/>
      <x:c r="L40" s="2"/>
      <x:c r="M40" s="2"/>
      <x:c r="N40" s="2"/>
      <x:c r="O40" s="2"/>
      <x:c r="P40" s="2"/>
      <x:c r="Q40" s="2"/>
      <x:c r="R40" s="2"/>
      <x:c r="S40" s="2"/>
      <x:c r="T40" s="2"/>
      <x:c r="U40" s="2"/>
      <x:c r="V40" s="2"/>
      <x:c r="W40" s="2"/>
      <x:c r="X40" s="2"/>
      <x:c r="Y40" s="2"/>
      <x:c r="Z40" s="2"/>
      <x:c r="AA40" s="2"/>
      <x:c r="AB40" s="2"/>
      <x:c r="AC40" s="2"/>
      <x:c r="AD40" s="2"/>
      <x:c r="AE40" s="2"/>
      <x:c r="AF40" s="2"/>
      <x:c r="AG40" s="2"/>
      <x:c r="AH40" s="2"/>
    </x:row>
    <x:row r="41" ht="24" customHeight="1">
      <x:c r="A41" s="1"/>
      <x:c r="B41" s="1"/>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c r="AE41" s="2"/>
      <x:c r="AF41" s="2"/>
      <x:c r="AG41" s="2"/>
      <x:c r="AH41" s="2"/>
    </x:row>
    <x:row r="42" ht="24" customHeight="1">
      <x:c r="A42" s="1"/>
      <x:c r="B42" s="1"/>
      <x:c r="C42" s="2"/>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c r="AE42" s="2"/>
      <x:c r="AF42" s="2"/>
      <x:c r="AG42" s="2"/>
      <x:c r="AH42" s="2"/>
    </x:row>
    <x:row r="43" ht="24" customHeight="1">
      <x:c r="A43" s="1"/>
      <x:c r="B43" s="1"/>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c r="AE43" s="2"/>
      <x:c r="AF43" s="2"/>
      <x:c r="AG43" s="2"/>
      <x:c r="AH43" s="2"/>
    </x:row>
    <x:row r="44" ht="24" customHeight="1">
      <x:c r="A44" s="1"/>
      <x:c r="B44" s="1"/>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c r="AE44" s="2"/>
      <x:c r="AF44" s="2"/>
      <x:c r="AG44" s="2"/>
      <x:c r="AH44" s="2"/>
    </x:row>
    <x:row r="45" ht="24" customHeight="1">
      <x:c r="A45" s="1"/>
      <x:c r="B45" s="1"/>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c r="AE45" s="2"/>
      <x:c r="AF45" s="2"/>
      <x:c r="AG45" s="2"/>
      <x:c r="AH45" s="2"/>
    </x:row>
    <x:row r="46" ht="24" customHeight="1">
      <x:c r="A46" s="1"/>
      <x:c r="B46" s="1"/>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c r="AC46" s="2"/>
      <x:c r="AD46" s="2"/>
      <x:c r="AE46" s="2"/>
      <x:c r="AF46" s="2"/>
      <x:c r="AG46" s="2"/>
      <x:c r="AH46" s="2"/>
    </x:row>
    <x:row r="47" ht="24" customHeight="1">
      <x:c r="A47" s="1"/>
      <x:c r="B47" s="1"/>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c r="AE47" s="2"/>
      <x:c r="AF47" s="2"/>
      <x:c r="AG47" s="2"/>
      <x:c r="AH47" s="2"/>
    </x:row>
    <x:row r="48" ht="24" customHeight="1">
      <x:c r="A48" s="1"/>
      <x:c r="B48" s="1"/>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c r="AE48" s="2"/>
      <x:c r="AF48" s="2"/>
      <x:c r="AG48" s="2"/>
      <x:c r="AH48" s="2"/>
    </x:row>
    <x:row r="49" ht="24" customHeight="1">
      <x:c r="A49" s="1"/>
      <x:c r="B49" s="1"/>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c r="AE49" s="2"/>
      <x:c r="AF49" s="2"/>
      <x:c r="AG49" s="2"/>
      <x:c r="AH49" s="2"/>
    </x:row>
    <x:row r="50" ht="24" customHeight="1">
      <x:c r="A50" s="1"/>
      <x:c r="B50" s="1"/>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c r="AE50" s="2"/>
      <x:c r="AF50" s="2"/>
      <x:c r="AG50" s="2"/>
      <x:c r="AH50" s="2"/>
    </x:row>
    <x:row r="51" ht="24" customHeight="1">
      <x:c r="A51" s="1"/>
      <x:c r="B51" s="1"/>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c r="AE51" s="2"/>
      <x:c r="AF51" s="2"/>
      <x:c r="AG51" s="2"/>
      <x:c r="AH51" s="2"/>
    </x:row>
    <x:row r="52" ht="24" customHeight="1">
      <x:c r="A52" s="1"/>
      <x:c r="B52" s="1"/>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c r="AE52" s="2"/>
      <x:c r="AF52" s="2"/>
      <x:c r="AG52" s="2"/>
      <x:c r="AH52" s="2"/>
    </x:row>
    <x:row r="53" ht="24" customHeight="1">
      <x:c r="A53" s="1"/>
      <x:c r="B53" s="1"/>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c r="AE53" s="2"/>
      <x:c r="AF53" s="2"/>
      <x:c r="AG53" s="2"/>
      <x:c r="AH53" s="2"/>
    </x:row>
    <x:row r="54" ht="24" customHeight="1">
      <x:c r="A54" s="1"/>
      <x:c r="B54" s="1"/>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c r="AE54" s="2"/>
      <x:c r="AF54" s="2"/>
      <x:c r="AG54" s="2"/>
      <x:c r="AH54" s="2"/>
    </x:row>
    <x:row r="55" ht="24" customHeight="1">
      <x:c r="A55" s="1"/>
      <x:c r="B55" s="1"/>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c r="AE55" s="2"/>
      <x:c r="AF55" s="2"/>
      <x:c r="AG55" s="2"/>
      <x:c r="AH55" s="2"/>
    </x:row>
    <x:row r="56" ht="24" customHeight="1">
      <x:c r="A56" s="1"/>
      <x:c r="B56" s="1"/>
      <x:c r="C56" s="2"/>
      <x:c r="D56" s="2"/>
      <x:c r="E56" s="2"/>
      <x:c r="F56" s="2"/>
      <x:c r="G56" s="2"/>
      <x:c r="H56" s="2"/>
      <x:c r="I56" s="2"/>
      <x:c r="J56" s="2"/>
      <x:c r="K56" s="2"/>
      <x:c r="L56" s="2"/>
      <x:c r="M56" s="2"/>
      <x:c r="N56" s="2"/>
      <x:c r="O56" s="2"/>
      <x:c r="P56" s="2"/>
      <x:c r="Q56" s="2"/>
      <x:c r="R56" s="2"/>
      <x:c r="S56" s="2"/>
      <x:c r="T56" s="2"/>
      <x:c r="U56" s="2"/>
      <x:c r="V56" s="2"/>
      <x:c r="W56" s="2"/>
      <x:c r="X56" s="2"/>
      <x:c r="Y56" s="2"/>
      <x:c r="Z56" s="2"/>
      <x:c r="AA56" s="2"/>
      <x:c r="AB56" s="2"/>
      <x:c r="AC56" s="2"/>
      <x:c r="AD56" s="2"/>
      <x:c r="AE56" s="2"/>
      <x:c r="AF56" s="2"/>
      <x:c r="AG56" s="2"/>
      <x:c r="AH56" s="2"/>
    </x:row>
    <x:row r="57" ht="24" customHeight="1">
      <x:c r="A57" s="1"/>
      <x:c r="B57" s="1"/>
      <x:c r="C57" s="2"/>
      <x:c r="D57" s="2"/>
      <x:c r="E57" s="2"/>
      <x:c r="F57" s="2"/>
      <x:c r="G57" s="2"/>
      <x:c r="H57" s="2"/>
      <x:c r="I57" s="2"/>
      <x:c r="J57" s="2"/>
      <x:c r="K57" s="2"/>
      <x:c r="L57" s="2"/>
      <x:c r="M57" s="2"/>
      <x:c r="N57" s="2"/>
      <x:c r="O57" s="2"/>
      <x:c r="P57" s="2"/>
      <x:c r="Q57" s="2"/>
      <x:c r="R57" s="2"/>
      <x:c r="S57" s="2"/>
      <x:c r="T57" s="2"/>
      <x:c r="U57" s="2"/>
      <x:c r="V57" s="2"/>
      <x:c r="W57" s="2"/>
      <x:c r="X57" s="2"/>
      <x:c r="Y57" s="2"/>
      <x:c r="Z57" s="2"/>
      <x:c r="AA57" s="2"/>
      <x:c r="AB57" s="2"/>
      <x:c r="AC57" s="2"/>
      <x:c r="AD57" s="2"/>
      <x:c r="AE57" s="2"/>
      <x:c r="AF57" s="2"/>
      <x:c r="AG57" s="2"/>
      <x:c r="AH57" s="2"/>
    </x:row>
    <x:row r="58" ht="24" customHeight="1">
      <x:c r="A58" s="1"/>
      <x:c r="B58" s="1"/>
      <x:c r="C58" s="2"/>
      <x:c r="D58" s="2"/>
      <x:c r="E58" s="2"/>
      <x:c r="F58" s="2"/>
      <x:c r="G58" s="2"/>
      <x:c r="H58" s="2"/>
      <x:c r="I58" s="2"/>
      <x:c r="J58" s="2"/>
      <x:c r="K58" s="2"/>
      <x:c r="L58" s="2"/>
      <x:c r="M58" s="2"/>
      <x:c r="N58" s="2"/>
      <x:c r="O58" s="2"/>
      <x:c r="P58" s="2"/>
      <x:c r="Q58" s="2"/>
      <x:c r="R58" s="2"/>
      <x:c r="S58" s="2"/>
      <x:c r="T58" s="2"/>
      <x:c r="U58" s="2"/>
      <x:c r="V58" s="2"/>
      <x:c r="W58" s="2"/>
      <x:c r="X58" s="2"/>
      <x:c r="Y58" s="2"/>
      <x:c r="Z58" s="2"/>
      <x:c r="AA58" s="2"/>
      <x:c r="AB58" s="2"/>
      <x:c r="AC58" s="2"/>
      <x:c r="AD58" s="2"/>
      <x:c r="AE58" s="2"/>
      <x:c r="AF58" s="2"/>
      <x:c r="AG58" s="2"/>
      <x:c r="AH58" s="2"/>
    </x:row>
    <x:row r="59" ht="24" customHeight="1">
      <x:c r="A59" s="1"/>
      <x:c r="B59" s="1"/>
      <x:c r="C59" s="2"/>
      <x:c r="D59" s="2"/>
      <x:c r="E59" s="2"/>
      <x:c r="F59" s="2"/>
      <x:c r="G59" s="2"/>
      <x:c r="H59" s="2"/>
      <x:c r="I59" s="2"/>
      <x:c r="J59" s="2"/>
      <x:c r="K59" s="2"/>
      <x:c r="L59" s="2"/>
      <x:c r="M59" s="2"/>
      <x:c r="N59" s="2"/>
      <x:c r="O59" s="2"/>
      <x:c r="P59" s="2"/>
      <x:c r="Q59" s="2"/>
      <x:c r="R59" s="2"/>
      <x:c r="S59" s="2"/>
      <x:c r="T59" s="2"/>
      <x:c r="U59" s="2"/>
      <x:c r="V59" s="2"/>
      <x:c r="W59" s="2"/>
      <x:c r="X59" s="2"/>
      <x:c r="Y59" s="2"/>
      <x:c r="Z59" s="2"/>
      <x:c r="AA59" s="2"/>
      <x:c r="AB59" s="2"/>
      <x:c r="AC59" s="2"/>
      <x:c r="AD59" s="2"/>
      <x:c r="AE59" s="2"/>
      <x:c r="AF59" s="2"/>
      <x:c r="AG59" s="2"/>
      <x:c r="AH59" s="2"/>
    </x:row>
    <x:row r="60" ht="24" customHeight="1">
      <x:c r="A60" s="1"/>
      <x:c r="B60" s="1"/>
      <x:c r="C60" s="2"/>
      <x:c r="D60" s="2"/>
      <x:c r="E60" s="2"/>
      <x:c r="F60" s="2"/>
      <x:c r="G60" s="2"/>
      <x:c r="H60" s="2"/>
      <x:c r="I60" s="2"/>
      <x:c r="J60" s="2"/>
      <x:c r="K60" s="2"/>
      <x:c r="L60" s="2"/>
      <x:c r="M60" s="2"/>
      <x:c r="N60" s="2"/>
      <x:c r="O60" s="2"/>
      <x:c r="P60" s="2"/>
      <x:c r="Q60" s="2"/>
      <x:c r="R60" s="2"/>
      <x:c r="S60" s="2"/>
      <x:c r="T60" s="2"/>
      <x:c r="U60" s="2"/>
      <x:c r="V60" s="2"/>
      <x:c r="W60" s="2"/>
      <x:c r="X60" s="2"/>
      <x:c r="Y60" s="2"/>
      <x:c r="Z60" s="2"/>
      <x:c r="AA60" s="2"/>
      <x:c r="AB60" s="2"/>
      <x:c r="AC60" s="2"/>
      <x:c r="AD60" s="2"/>
      <x:c r="AE60" s="2"/>
      <x:c r="AF60" s="2"/>
      <x:c r="AG60" s="2"/>
      <x:c r="AH60" s="2"/>
    </x:row>
    <x:row r="61" ht="24" customHeight="1">
      <x:c r="A61" s="1"/>
      <x:c r="B61" s="1"/>
      <x:c r="C61" s="2"/>
      <x:c r="D61" s="2"/>
      <x:c r="E61" s="2"/>
      <x:c r="F61" s="2"/>
      <x:c r="G61" s="2"/>
      <x:c r="H61" s="2"/>
      <x:c r="I61" s="2"/>
      <x:c r="J61" s="2"/>
      <x:c r="K61" s="2"/>
      <x:c r="L61" s="2"/>
      <x:c r="M61" s="2"/>
      <x:c r="N61" s="2"/>
      <x:c r="O61" s="2"/>
      <x:c r="P61" s="2"/>
      <x:c r="Q61" s="2"/>
      <x:c r="R61" s="2"/>
      <x:c r="S61" s="2"/>
      <x:c r="T61" s="2"/>
      <x:c r="U61" s="2"/>
      <x:c r="V61" s="2"/>
      <x:c r="W61" s="2"/>
      <x:c r="X61" s="2"/>
      <x:c r="Y61" s="2"/>
      <x:c r="Z61" s="2"/>
      <x:c r="AA61" s="2"/>
      <x:c r="AB61" s="2"/>
      <x:c r="AC61" s="2"/>
      <x:c r="AD61" s="2"/>
      <x:c r="AE61" s="2"/>
      <x:c r="AF61" s="2"/>
      <x:c r="AG61" s="2"/>
      <x:c r="AH61" s="2"/>
    </x:row>
    <x:row r="62" ht="24" customHeight="1">
      <x:c r="A62" s="1"/>
      <x:c r="B62" s="1"/>
      <x:c r="C62" s="2"/>
      <x:c r="D62" s="2"/>
      <x:c r="E62" s="2"/>
      <x:c r="F62" s="2"/>
      <x:c r="G62" s="2"/>
      <x:c r="H62" s="2"/>
      <x:c r="I62" s="2"/>
      <x:c r="J62" s="2"/>
      <x:c r="K62" s="2"/>
      <x:c r="L62" s="2"/>
      <x:c r="M62" s="2"/>
      <x:c r="N62" s="2"/>
      <x:c r="O62" s="2"/>
      <x:c r="P62" s="2"/>
      <x:c r="Q62" s="2"/>
      <x:c r="R62" s="2"/>
      <x:c r="S62" s="2"/>
      <x:c r="T62" s="2"/>
      <x:c r="U62" s="2"/>
      <x:c r="V62" s="2"/>
      <x:c r="W62" s="2"/>
      <x:c r="X62" s="2"/>
      <x:c r="Y62" s="2"/>
      <x:c r="Z62" s="2"/>
      <x:c r="AA62" s="2"/>
      <x:c r="AB62" s="2"/>
      <x:c r="AC62" s="2"/>
      <x:c r="AD62" s="2"/>
      <x:c r="AE62" s="2"/>
      <x:c r="AF62" s="2"/>
      <x:c r="AG62" s="2"/>
      <x:c r="AH62" s="2"/>
    </x:row>
    <x:row r="63" ht="24" customHeight="1">
      <x:c r="A63" s="1"/>
      <x:c r="B63" s="1"/>
      <x:c r="C63" s="2"/>
      <x:c r="D63" s="2"/>
      <x:c r="E63" s="2"/>
      <x:c r="F63" s="2"/>
      <x:c r="G63" s="2"/>
      <x:c r="H63" s="2"/>
      <x:c r="I63" s="2"/>
      <x:c r="J63" s="2"/>
      <x:c r="K63" s="2"/>
      <x:c r="L63" s="2"/>
      <x:c r="M63" s="2"/>
      <x:c r="N63" s="2"/>
      <x:c r="O63" s="2"/>
      <x:c r="P63" s="2"/>
      <x:c r="Q63" s="2"/>
      <x:c r="R63" s="2"/>
      <x:c r="S63" s="2"/>
      <x:c r="T63" s="2"/>
      <x:c r="U63" s="2"/>
      <x:c r="V63" s="2"/>
      <x:c r="W63" s="2"/>
      <x:c r="X63" s="2"/>
      <x:c r="Y63" s="2"/>
      <x:c r="Z63" s="2"/>
      <x:c r="AA63" s="2"/>
      <x:c r="AB63" s="2"/>
      <x:c r="AC63" s="2"/>
      <x:c r="AD63" s="2"/>
      <x:c r="AE63" s="2"/>
      <x:c r="AF63" s="2"/>
      <x:c r="AG63" s="2"/>
      <x:c r="AH63" s="2"/>
    </x:row>
    <x:row r="64" ht="24" customHeight="1">
      <x:c r="A64" s="1"/>
      <x:c r="B64" s="1"/>
      <x:c r="C64" s="2"/>
      <x:c r="D64" s="2"/>
      <x:c r="E64" s="2"/>
      <x:c r="F64" s="2"/>
      <x:c r="G64" s="2"/>
      <x:c r="H64" s="2"/>
      <x:c r="I64" s="2"/>
      <x:c r="J64" s="2"/>
      <x:c r="K64" s="2"/>
      <x:c r="L64" s="2"/>
      <x:c r="M64" s="2"/>
      <x:c r="N64" s="2"/>
      <x:c r="O64" s="2"/>
      <x:c r="P64" s="2"/>
      <x:c r="Q64" s="2"/>
      <x:c r="R64" s="2"/>
      <x:c r="S64" s="2"/>
      <x:c r="T64" s="2"/>
      <x:c r="U64" s="2"/>
      <x:c r="V64" s="2"/>
      <x:c r="W64" s="2"/>
      <x:c r="X64" s="2"/>
      <x:c r="Y64" s="2"/>
      <x:c r="Z64" s="2"/>
      <x:c r="AA64" s="2"/>
      <x:c r="AB64" s="2"/>
      <x:c r="AC64" s="2"/>
      <x:c r="AD64" s="2"/>
      <x:c r="AE64" s="2"/>
      <x:c r="AF64" s="2"/>
      <x:c r="AG64" s="2"/>
      <x:c r="AH64" s="2"/>
    </x:row>
    <x:row r="65" ht="24" customHeight="1">
      <x:c r="A65" s="1"/>
      <x:c r="B65" s="1"/>
      <x:c r="C65" s="2"/>
      <x:c r="D65" s="2"/>
      <x:c r="E65" s="2"/>
      <x:c r="F65" s="2"/>
      <x:c r="G65" s="2"/>
      <x:c r="H65" s="2"/>
      <x:c r="I65" s="2"/>
      <x:c r="J65" s="2"/>
      <x:c r="K65" s="2"/>
      <x:c r="L65" s="2"/>
      <x:c r="M65" s="2"/>
      <x:c r="N65" s="2"/>
      <x:c r="O65" s="2"/>
      <x:c r="P65" s="2"/>
      <x:c r="Q65" s="2"/>
      <x:c r="R65" s="2"/>
      <x:c r="S65" s="2"/>
      <x:c r="T65" s="2"/>
      <x:c r="U65" s="2"/>
      <x:c r="V65" s="2"/>
      <x:c r="W65" s="2"/>
      <x:c r="X65" s="2"/>
      <x:c r="Y65" s="2"/>
      <x:c r="Z65" s="2"/>
      <x:c r="AA65" s="2"/>
      <x:c r="AB65" s="2"/>
      <x:c r="AC65" s="2"/>
      <x:c r="AD65" s="2"/>
      <x:c r="AE65" s="2"/>
      <x:c r="AF65" s="2"/>
      <x:c r="AG65" s="2"/>
      <x:c r="AH65" s="2"/>
    </x:row>
    <x:row r="66" ht="24" customHeight="1">
      <x:c r="A66" s="1"/>
      <x:c r="B66" s="1"/>
      <x:c r="C66" s="2"/>
      <x:c r="D66" s="2"/>
      <x:c r="E66" s="2"/>
      <x:c r="F66" s="2"/>
      <x:c r="G66" s="2"/>
      <x:c r="H66" s="2"/>
      <x:c r="I66" s="2"/>
      <x:c r="J66" s="2"/>
      <x:c r="K66" s="2"/>
      <x:c r="L66" s="2"/>
      <x:c r="M66" s="2"/>
      <x:c r="N66" s="2"/>
      <x:c r="O66" s="2"/>
      <x:c r="P66" s="2"/>
      <x:c r="Q66" s="2"/>
      <x:c r="R66" s="2"/>
      <x:c r="S66" s="2"/>
      <x:c r="T66" s="2"/>
      <x:c r="U66" s="2"/>
      <x:c r="V66" s="2"/>
      <x:c r="W66" s="2"/>
      <x:c r="X66" s="2"/>
      <x:c r="Y66" s="2"/>
      <x:c r="Z66" s="2"/>
      <x:c r="AA66" s="2"/>
      <x:c r="AB66" s="2"/>
      <x:c r="AC66" s="2"/>
      <x:c r="AD66" s="2"/>
      <x:c r="AE66" s="2"/>
      <x:c r="AF66" s="2"/>
      <x:c r="AG66" s="2"/>
      <x:c r="AH66" s="2"/>
    </x:row>
    <x:row r="67" ht="24" customHeight="1">
      <x:c r="A67" s="1"/>
      <x:c r="B67" s="1"/>
      <x:c r="C67" s="2"/>
      <x:c r="D67" s="2"/>
      <x:c r="E67" s="2"/>
      <x:c r="F67" s="2"/>
      <x:c r="G67" s="2"/>
      <x:c r="H67" s="2"/>
      <x:c r="I67" s="2"/>
      <x:c r="J67" s="2"/>
      <x:c r="K67" s="2"/>
      <x:c r="L67" s="2"/>
      <x:c r="M67" s="2"/>
      <x:c r="N67" s="2"/>
      <x:c r="O67" s="2"/>
      <x:c r="P67" s="2"/>
      <x:c r="Q67" s="2"/>
      <x:c r="R67" s="2"/>
      <x:c r="S67" s="2"/>
      <x:c r="T67" s="2"/>
      <x:c r="U67" s="2"/>
      <x:c r="V67" s="2"/>
      <x:c r="W67" s="2"/>
      <x:c r="X67" s="2"/>
      <x:c r="Y67" s="2"/>
      <x:c r="Z67" s="2"/>
      <x:c r="AA67" s="2"/>
      <x:c r="AB67" s="2"/>
      <x:c r="AC67" s="2"/>
      <x:c r="AD67" s="2"/>
      <x:c r="AE67" s="2"/>
      <x:c r="AF67" s="2"/>
      <x:c r="AG67" s="2"/>
      <x:c r="AH67" s="2"/>
    </x:row>
    <x:row r="68" ht="24" customHeight="1">
      <x:c r="A68" s="1"/>
      <x:c r="B68" s="1"/>
      <x:c r="C68" s="2"/>
      <x:c r="D68" s="2"/>
      <x:c r="E68" s="2"/>
      <x:c r="F68" s="2"/>
      <x:c r="G68" s="2"/>
      <x:c r="H68" s="2"/>
      <x:c r="I68" s="2"/>
      <x:c r="J68" s="2"/>
      <x:c r="K68" s="2"/>
      <x:c r="L68" s="2"/>
      <x:c r="M68" s="2"/>
      <x:c r="N68" s="2"/>
      <x:c r="O68" s="2"/>
      <x:c r="P68" s="2"/>
      <x:c r="Q68" s="2"/>
      <x:c r="R68" s="2"/>
      <x:c r="S68" s="2"/>
      <x:c r="T68" s="2"/>
      <x:c r="U68" s="2"/>
      <x:c r="V68" s="2"/>
      <x:c r="W68" s="2"/>
      <x:c r="X68" s="2"/>
      <x:c r="Y68" s="2"/>
      <x:c r="Z68" s="2"/>
      <x:c r="AA68" s="2"/>
      <x:c r="AB68" s="2"/>
      <x:c r="AC68" s="2"/>
      <x:c r="AD68" s="2"/>
      <x:c r="AE68" s="2"/>
      <x:c r="AF68" s="2"/>
      <x:c r="AG68" s="2"/>
      <x:c r="AH68" s="2"/>
    </x:row>
    <x:row r="69" ht="24" customHeight="1">
      <x:c r="A69" s="1"/>
      <x:c r="B69" s="1"/>
      <x:c r="C69" s="2"/>
      <x:c r="D69" s="2"/>
      <x:c r="E69" s="2"/>
      <x:c r="F69" s="2"/>
      <x:c r="G69" s="2"/>
      <x:c r="H69" s="2"/>
      <x:c r="I69" s="2"/>
      <x:c r="J69" s="2"/>
      <x:c r="K69" s="2"/>
      <x:c r="L69" s="2"/>
      <x:c r="M69" s="2"/>
      <x:c r="N69" s="2"/>
      <x:c r="O69" s="2"/>
      <x:c r="P69" s="2"/>
      <x:c r="Q69" s="2"/>
      <x:c r="R69" s="2"/>
      <x:c r="S69" s="2"/>
      <x:c r="T69" s="2"/>
      <x:c r="U69" s="2"/>
      <x:c r="V69" s="2"/>
      <x:c r="W69" s="2"/>
      <x:c r="X69" s="2"/>
      <x:c r="Y69" s="2"/>
      <x:c r="Z69" s="2"/>
      <x:c r="AA69" s="2"/>
      <x:c r="AB69" s="2"/>
      <x:c r="AC69" s="2"/>
      <x:c r="AD69" s="2"/>
      <x:c r="AE69" s="2"/>
      <x:c r="AF69" s="2"/>
      <x:c r="AG69" s="2"/>
      <x:c r="AH69" s="2"/>
    </x:row>
    <x:row r="70" ht="24" customHeight="1">
      <x:c r="A70" s="1"/>
      <x:c r="B70" s="1"/>
      <x:c r="C70" s="2"/>
      <x:c r="D70" s="2"/>
      <x:c r="E70" s="2"/>
      <x:c r="F70" s="2"/>
      <x:c r="G70" s="2"/>
      <x:c r="H70" s="2"/>
      <x:c r="I70" s="2"/>
      <x:c r="J70" s="2"/>
      <x:c r="K70" s="2"/>
      <x:c r="L70" s="2"/>
      <x:c r="M70" s="2"/>
      <x:c r="N70" s="2"/>
      <x:c r="O70" s="2"/>
      <x:c r="P70" s="2"/>
      <x:c r="Q70" s="2"/>
      <x:c r="R70" s="2"/>
      <x:c r="S70" s="2"/>
      <x:c r="T70" s="2"/>
      <x:c r="U70" s="2"/>
      <x:c r="V70" s="2"/>
      <x:c r="W70" s="2"/>
      <x:c r="X70" s="2"/>
      <x:c r="Y70" s="2"/>
      <x:c r="Z70" s="2"/>
      <x:c r="AA70" s="2"/>
      <x:c r="AB70" s="2"/>
      <x:c r="AC70" s="2"/>
      <x:c r="AD70" s="2"/>
      <x:c r="AE70" s="2"/>
      <x:c r="AF70" s="2"/>
      <x:c r="AG70" s="2"/>
      <x:c r="AH70" s="2"/>
    </x:row>
    <x:row r="71" ht="24" customHeight="1">
      <x:c r="A71" s="1"/>
      <x:c r="B71" s="1"/>
      <x:c r="C71" s="2"/>
      <x:c r="D71" s="2"/>
      <x:c r="E71" s="2"/>
      <x:c r="F71" s="2"/>
      <x:c r="G71" s="2"/>
      <x:c r="H71" s="2"/>
      <x:c r="I71" s="2"/>
      <x:c r="J71" s="2"/>
      <x:c r="K71" s="2"/>
      <x:c r="L71" s="2"/>
      <x:c r="M71" s="2"/>
      <x:c r="N71" s="2"/>
      <x:c r="O71" s="2"/>
      <x:c r="P71" s="2"/>
      <x:c r="Q71" s="2"/>
      <x:c r="R71" s="2"/>
      <x:c r="S71" s="2"/>
      <x:c r="T71" s="2"/>
      <x:c r="U71" s="2"/>
      <x:c r="V71" s="2"/>
      <x:c r="W71" s="2"/>
      <x:c r="X71" s="2"/>
      <x:c r="Y71" s="2"/>
      <x:c r="Z71" s="2"/>
      <x:c r="AA71" s="2"/>
      <x:c r="AB71" s="2"/>
      <x:c r="AC71" s="2"/>
      <x:c r="AD71" s="2"/>
      <x:c r="AE71" s="2"/>
      <x:c r="AF71" s="2"/>
      <x:c r="AG71" s="2"/>
      <x:c r="AH71" s="2"/>
    </x:row>
    <x:row r="72" ht="24" customHeight="1">
      <x:c r="A72" s="1"/>
      <x:c r="B72" s="1"/>
      <x:c r="C72" s="2"/>
      <x:c r="D72" s="2"/>
      <x:c r="E72" s="2"/>
      <x:c r="F72" s="2"/>
      <x:c r="G72" s="2"/>
      <x:c r="H72" s="2"/>
      <x:c r="I72" s="2"/>
      <x:c r="J72" s="2"/>
      <x:c r="K72" s="2"/>
      <x:c r="L72" s="2"/>
      <x:c r="M72" s="2"/>
      <x:c r="N72" s="2"/>
      <x:c r="O72" s="2"/>
      <x:c r="P72" s="2"/>
      <x:c r="Q72" s="2"/>
      <x:c r="R72" s="2"/>
      <x:c r="S72" s="2"/>
      <x:c r="T72" s="2"/>
      <x:c r="U72" s="2"/>
      <x:c r="V72" s="2"/>
      <x:c r="W72" s="2"/>
      <x:c r="X72" s="2"/>
      <x:c r="Y72" s="2"/>
      <x:c r="Z72" s="2"/>
      <x:c r="AA72" s="2"/>
      <x:c r="AB72" s="2"/>
      <x:c r="AC72" s="2"/>
      <x:c r="AD72" s="2"/>
      <x:c r="AE72" s="2"/>
      <x:c r="AF72" s="2"/>
      <x:c r="AG72" s="2"/>
      <x:c r="AH72" s="2"/>
    </x:row>
    <x:row r="73" ht="24" customHeight="1">
      <x:c r="A73" s="1"/>
      <x:c r="B73" s="1"/>
      <x:c r="C73" s="2"/>
      <x:c r="D73" s="2"/>
      <x:c r="E73" s="2"/>
      <x:c r="F73" s="2"/>
      <x:c r="G73" s="2"/>
      <x:c r="H73" s="2"/>
      <x:c r="I73" s="2"/>
      <x:c r="J73" s="2"/>
      <x:c r="K73" s="2"/>
      <x:c r="L73" s="2"/>
      <x:c r="M73" s="2"/>
      <x:c r="N73" s="2"/>
      <x:c r="O73" s="2"/>
      <x:c r="P73" s="2"/>
      <x:c r="Q73" s="2"/>
      <x:c r="R73" s="2"/>
      <x:c r="S73" s="2"/>
      <x:c r="T73" s="2"/>
      <x:c r="U73" s="2"/>
      <x:c r="V73" s="2"/>
      <x:c r="W73" s="2"/>
      <x:c r="X73" s="2"/>
      <x:c r="Y73" s="2"/>
      <x:c r="Z73" s="2"/>
      <x:c r="AA73" s="2"/>
      <x:c r="AB73" s="2"/>
      <x:c r="AC73" s="2"/>
      <x:c r="AD73" s="2"/>
      <x:c r="AE73" s="2"/>
      <x:c r="AF73" s="2"/>
      <x:c r="AG73" s="2"/>
      <x:c r="AH73" s="2"/>
    </x:row>
    <x:row r="74" ht="24" customHeight="1">
      <x:c r="A74" s="1"/>
      <x:c r="B74" s="1"/>
      <x:c r="C74" s="2"/>
      <x:c r="D74" s="2"/>
      <x:c r="E74" s="2"/>
      <x:c r="F74" s="2"/>
      <x:c r="G74" s="2"/>
      <x:c r="H74" s="2"/>
      <x:c r="I74" s="2"/>
      <x:c r="J74" s="2"/>
      <x:c r="K74" s="2"/>
      <x:c r="L74" s="2"/>
      <x:c r="M74" s="2"/>
      <x:c r="N74" s="2"/>
      <x:c r="O74" s="2"/>
      <x:c r="P74" s="2"/>
      <x:c r="Q74" s="2"/>
      <x:c r="R74" s="2"/>
      <x:c r="S74" s="2"/>
      <x:c r="T74" s="2"/>
      <x:c r="U74" s="2"/>
      <x:c r="V74" s="2"/>
      <x:c r="W74" s="2"/>
      <x:c r="X74" s="2"/>
      <x:c r="Y74" s="2"/>
      <x:c r="Z74" s="2"/>
      <x:c r="AA74" s="2"/>
      <x:c r="AB74" s="2"/>
      <x:c r="AC74" s="2"/>
      <x:c r="AD74" s="2"/>
      <x:c r="AE74" s="2"/>
      <x:c r="AF74" s="2"/>
      <x:c r="AG74" s="2"/>
      <x:c r="AH74" s="2"/>
    </x:row>
    <x:row r="75" ht="24" customHeight="1">
      <x:c r="A75" s="1"/>
      <x:c r="B75" s="1"/>
      <x:c r="C75" s="2"/>
      <x:c r="D75" s="2"/>
      <x:c r="E75" s="2"/>
      <x:c r="F75" s="2"/>
      <x:c r="G75" s="2"/>
      <x:c r="H75" s="2"/>
      <x:c r="I75" s="2"/>
      <x:c r="J75" s="2"/>
      <x:c r="K75" s="2"/>
      <x:c r="L75" s="2"/>
      <x:c r="M75" s="2"/>
      <x:c r="N75" s="2"/>
      <x:c r="O75" s="2"/>
      <x:c r="P75" s="2"/>
      <x:c r="Q75" s="2"/>
      <x:c r="R75" s="2"/>
      <x:c r="S75" s="2"/>
      <x:c r="T75" s="2"/>
      <x:c r="U75" s="2"/>
      <x:c r="V75" s="2"/>
      <x:c r="W75" s="2"/>
      <x:c r="X75" s="2"/>
      <x:c r="Y75" s="2"/>
      <x:c r="Z75" s="2"/>
      <x:c r="AA75" s="2"/>
      <x:c r="AB75" s="2"/>
      <x:c r="AC75" s="2"/>
      <x:c r="AD75" s="2"/>
      <x:c r="AE75" s="2"/>
      <x:c r="AF75" s="2"/>
      <x:c r="AG75" s="2"/>
      <x:c r="AH75" s="2"/>
    </x:row>
    <x:row r="76" ht="24" customHeight="1">
      <x:c r="A76" s="1"/>
      <x:c r="B76" s="1"/>
      <x:c r="C76" s="2"/>
      <x:c r="D76" s="2"/>
      <x:c r="E76" s="2"/>
      <x:c r="F76" s="2"/>
      <x:c r="G76" s="2"/>
      <x:c r="H76" s="2"/>
      <x:c r="I76" s="2"/>
      <x:c r="J76" s="2"/>
      <x:c r="K76" s="2"/>
      <x:c r="L76" s="2"/>
      <x:c r="M76" s="2"/>
      <x:c r="N76" s="2"/>
      <x:c r="O76" s="2"/>
      <x:c r="P76" s="2"/>
      <x:c r="Q76" s="2"/>
      <x:c r="R76" s="2"/>
      <x:c r="S76" s="2"/>
      <x:c r="T76" s="2"/>
      <x:c r="U76" s="2"/>
      <x:c r="V76" s="2"/>
      <x:c r="W76" s="2"/>
      <x:c r="X76" s="2"/>
      <x:c r="Y76" s="2"/>
      <x:c r="Z76" s="2"/>
      <x:c r="AA76" s="2"/>
      <x:c r="AB76" s="2"/>
      <x:c r="AC76" s="2"/>
      <x:c r="AD76" s="2"/>
      <x:c r="AE76" s="2"/>
      <x:c r="AF76" s="2"/>
      <x:c r="AG76" s="2"/>
      <x:c r="AH76" s="2"/>
    </x:row>
    <x:row r="77" ht="24" customHeight="1">
      <x:c r="A77" s="1"/>
      <x:c r="B77" s="1"/>
      <x:c r="C77" s="2"/>
      <x:c r="D77" s="2"/>
      <x:c r="E77" s="2"/>
      <x:c r="F77" s="2"/>
      <x:c r="G77" s="2"/>
      <x:c r="H77" s="2"/>
      <x:c r="I77" s="2"/>
      <x:c r="J77" s="2"/>
      <x:c r="K77" s="2"/>
      <x:c r="L77" s="2"/>
      <x:c r="M77" s="2"/>
      <x:c r="N77" s="2"/>
      <x:c r="O77" s="2"/>
      <x:c r="P77" s="2"/>
      <x:c r="Q77" s="2"/>
      <x:c r="R77" s="2"/>
      <x:c r="S77" s="2"/>
      <x:c r="T77" s="2"/>
      <x:c r="U77" s="2"/>
      <x:c r="V77" s="2"/>
      <x:c r="W77" s="2"/>
      <x:c r="X77" s="2"/>
      <x:c r="Y77" s="2"/>
      <x:c r="Z77" s="2"/>
      <x:c r="AA77" s="2"/>
      <x:c r="AB77" s="2"/>
      <x:c r="AC77" s="2"/>
      <x:c r="AD77" s="2"/>
      <x:c r="AE77" s="2"/>
      <x:c r="AF77" s="2"/>
      <x:c r="AG77" s="2"/>
      <x:c r="AH77" s="2"/>
    </x:row>
    <x:row r="78" ht="24" customHeight="1">
      <x:c r="A78" s="1"/>
      <x:c r="B78" s="1"/>
      <x:c r="C78" s="2"/>
      <x:c r="D78" s="2"/>
      <x:c r="E78" s="2"/>
      <x:c r="F78" s="2"/>
      <x:c r="G78" s="2"/>
      <x:c r="H78" s="2"/>
      <x:c r="I78" s="2"/>
      <x:c r="J78" s="2"/>
      <x:c r="K78" s="2"/>
      <x:c r="L78" s="2"/>
      <x:c r="M78" s="2"/>
      <x:c r="N78" s="2"/>
      <x:c r="O78" s="2"/>
      <x:c r="P78" s="2"/>
      <x:c r="Q78" s="2"/>
      <x:c r="R78" s="2"/>
      <x:c r="S78" s="2"/>
      <x:c r="T78" s="2"/>
      <x:c r="U78" s="2"/>
      <x:c r="V78" s="2"/>
      <x:c r="W78" s="2"/>
      <x:c r="X78" s="2"/>
      <x:c r="Y78" s="2"/>
      <x:c r="Z78" s="2"/>
      <x:c r="AA78" s="2"/>
      <x:c r="AB78" s="2"/>
      <x:c r="AC78" s="2"/>
      <x:c r="AD78" s="2"/>
      <x:c r="AE78" s="2"/>
      <x:c r="AF78" s="2"/>
      <x:c r="AG78" s="2"/>
      <x:c r="AH78" s="2"/>
    </x:row>
    <x:row r="79" ht="24" customHeight="1">
      <x:c r="A79" s="1"/>
      <x:c r="B79" s="1"/>
      <x:c r="C79" s="2"/>
      <x:c r="D79" s="2"/>
      <x:c r="E79" s="2"/>
      <x:c r="F79" s="2"/>
      <x:c r="G79" s="2"/>
      <x:c r="H79" s="2"/>
      <x:c r="I79" s="2"/>
      <x:c r="J79" s="2"/>
      <x:c r="K79" s="2"/>
      <x:c r="L79" s="2"/>
      <x:c r="M79" s="2"/>
      <x:c r="N79" s="2"/>
      <x:c r="O79" s="2"/>
      <x:c r="P79" s="2"/>
      <x:c r="Q79" s="2"/>
      <x:c r="R79" s="2"/>
      <x:c r="S79" s="2"/>
      <x:c r="T79" s="2"/>
      <x:c r="U79" s="2"/>
      <x:c r="V79" s="2"/>
      <x:c r="W79" s="2"/>
      <x:c r="X79" s="2"/>
      <x:c r="Y79" s="2"/>
      <x:c r="Z79" s="2"/>
      <x:c r="AA79" s="2"/>
      <x:c r="AB79" s="2"/>
      <x:c r="AC79" s="2"/>
      <x:c r="AD79" s="2"/>
      <x:c r="AE79" s="2"/>
      <x:c r="AF79" s="2"/>
      <x:c r="AG79" s="2"/>
      <x:c r="AH79" s="2"/>
    </x:row>
    <x:row r="80" ht="24" customHeight="1">
      <x:c r="A80" s="1"/>
      <x:c r="B80" s="1"/>
      <x:c r="C80" s="2"/>
      <x:c r="D80" s="2"/>
      <x:c r="E80" s="2"/>
      <x:c r="F80" s="2"/>
      <x:c r="G80" s="2"/>
      <x:c r="H80" s="2"/>
      <x:c r="I80" s="2"/>
      <x:c r="J80" s="2"/>
      <x:c r="K80" s="2"/>
      <x:c r="L80" s="2"/>
      <x:c r="M80" s="2"/>
      <x:c r="N80" s="2"/>
      <x:c r="O80" s="2"/>
      <x:c r="P80" s="2"/>
      <x:c r="Q80" s="2"/>
      <x:c r="R80" s="2"/>
      <x:c r="S80" s="2"/>
      <x:c r="T80" s="2"/>
      <x:c r="U80" s="2"/>
      <x:c r="V80" s="2"/>
      <x:c r="W80" s="2"/>
      <x:c r="X80" s="2"/>
      <x:c r="Y80" s="2"/>
      <x:c r="Z80" s="2"/>
      <x:c r="AA80" s="2"/>
      <x:c r="AB80" s="2"/>
      <x:c r="AC80" s="2"/>
      <x:c r="AD80" s="2"/>
      <x:c r="AE80" s="2"/>
      <x:c r="AF80" s="2"/>
      <x:c r="AG80" s="2"/>
      <x:c r="AH80" s="2"/>
    </x:row>
    <x:row r="81" ht="24" customHeight="1">
      <x:c r="A81" s="1"/>
      <x:c r="B81" s="1"/>
      <x:c r="C81" s="2"/>
      <x:c r="D81" s="2"/>
      <x:c r="E81" s="2"/>
      <x:c r="F81" s="2"/>
      <x:c r="G81" s="2"/>
      <x:c r="H81" s="2"/>
      <x:c r="I81" s="2"/>
      <x:c r="J81" s="2"/>
      <x:c r="K81" s="2"/>
      <x:c r="L81" s="2"/>
      <x:c r="M81" s="2"/>
      <x:c r="N81" s="2"/>
      <x:c r="O81" s="2"/>
      <x:c r="P81" s="2"/>
      <x:c r="Q81" s="2"/>
      <x:c r="R81" s="2"/>
      <x:c r="S81" s="2"/>
      <x:c r="T81" s="2"/>
      <x:c r="U81" s="2"/>
      <x:c r="V81" s="2"/>
      <x:c r="W81" s="2"/>
      <x:c r="X81" s="2"/>
      <x:c r="Y81" s="2"/>
      <x:c r="Z81" s="2"/>
      <x:c r="AA81" s="2"/>
      <x:c r="AB81" s="2"/>
      <x:c r="AC81" s="2"/>
      <x:c r="AD81" s="2"/>
      <x:c r="AE81" s="2"/>
      <x:c r="AF81" s="2"/>
      <x:c r="AG81" s="2"/>
      <x:c r="AH81" s="2"/>
    </x:row>
    <x:row r="82" ht="24" customHeight="1">
      <x:c r="A82" s="1"/>
      <x:c r="B82" s="1"/>
      <x:c r="C82" s="2"/>
      <x:c r="D82" s="2"/>
      <x:c r="E82" s="2"/>
      <x:c r="F82" s="2"/>
      <x:c r="G82" s="2"/>
      <x:c r="H82" s="2"/>
      <x:c r="I82" s="2"/>
      <x:c r="J82" s="2"/>
      <x:c r="K82" s="2"/>
      <x:c r="L82" s="2"/>
      <x:c r="M82" s="2"/>
      <x:c r="N82" s="2"/>
      <x:c r="O82" s="2"/>
      <x:c r="P82" s="2"/>
      <x:c r="Q82" s="2"/>
      <x:c r="R82" s="2"/>
      <x:c r="S82" s="2"/>
      <x:c r="T82" s="2"/>
      <x:c r="U82" s="2"/>
      <x:c r="V82" s="2"/>
      <x:c r="W82" s="2"/>
      <x:c r="X82" s="2"/>
      <x:c r="Y82" s="2"/>
      <x:c r="Z82" s="2"/>
      <x:c r="AA82" s="2"/>
      <x:c r="AB82" s="2"/>
      <x:c r="AC82" s="2"/>
      <x:c r="AD82" s="2"/>
      <x:c r="AE82" s="2"/>
      <x:c r="AF82" s="2"/>
      <x:c r="AG82" s="2"/>
      <x:c r="AH82" s="2"/>
    </x:row>
    <x:row r="83" ht="24" customHeight="1">
      <x:c r="A83" s="1"/>
      <x:c r="B83" s="1"/>
      <x:c r="C83" s="2"/>
      <x:c r="D83" s="2"/>
      <x:c r="E83" s="2"/>
      <x:c r="F83" s="2"/>
      <x:c r="G83" s="2"/>
      <x:c r="H83" s="2"/>
      <x:c r="I83" s="2"/>
      <x:c r="J83" s="2"/>
      <x:c r="K83" s="2"/>
      <x:c r="L83" s="2"/>
      <x:c r="M83" s="2"/>
      <x:c r="N83" s="2"/>
      <x:c r="O83" s="2"/>
      <x:c r="P83" s="2"/>
      <x:c r="Q83" s="2"/>
      <x:c r="R83" s="2"/>
      <x:c r="S83" s="2"/>
      <x:c r="T83" s="2"/>
      <x:c r="U83" s="2"/>
      <x:c r="V83" s="2"/>
      <x:c r="W83" s="2"/>
      <x:c r="X83" s="2"/>
      <x:c r="Y83" s="2"/>
      <x:c r="Z83" s="2"/>
      <x:c r="AA83" s="2"/>
      <x:c r="AB83" s="2"/>
      <x:c r="AC83" s="2"/>
      <x:c r="AD83" s="2"/>
      <x:c r="AE83" s="2"/>
      <x:c r="AF83" s="2"/>
      <x:c r="AG83" s="2"/>
      <x:c r="AH83" s="2"/>
    </x:row>
    <x:row r="84" ht="24" customHeight="1">
      <x:c r="A84" s="1"/>
      <x:c r="B84" s="1"/>
      <x:c r="C84" s="2"/>
      <x:c r="D84" s="2"/>
      <x:c r="E84" s="2"/>
      <x:c r="F84" s="2"/>
      <x:c r="G84" s="2"/>
      <x:c r="H84" s="2"/>
      <x:c r="I84" s="2"/>
      <x:c r="J84" s="2"/>
      <x:c r="K84" s="2"/>
      <x:c r="L84" s="2"/>
      <x:c r="M84" s="2"/>
      <x:c r="N84" s="2"/>
      <x:c r="O84" s="2"/>
      <x:c r="P84" s="2"/>
      <x:c r="Q84" s="2"/>
      <x:c r="R84" s="2"/>
      <x:c r="S84" s="2"/>
      <x:c r="T84" s="2"/>
      <x:c r="U84" s="2"/>
      <x:c r="V84" s="2"/>
      <x:c r="W84" s="2"/>
      <x:c r="X84" s="2"/>
      <x:c r="Y84" s="2"/>
      <x:c r="Z84" s="2"/>
      <x:c r="AA84" s="2"/>
      <x:c r="AB84" s="2"/>
      <x:c r="AC84" s="2"/>
      <x:c r="AD84" s="2"/>
      <x:c r="AE84" s="2"/>
      <x:c r="AF84" s="2"/>
      <x:c r="AG84" s="2"/>
      <x:c r="AH84" s="2"/>
    </x:row>
    <x:row r="85" ht="24" customHeight="1">
      <x:c r="A85" s="1"/>
      <x:c r="B85" s="1"/>
      <x:c r="C85" s="2"/>
      <x:c r="D85" s="2"/>
      <x:c r="E85" s="2"/>
      <x:c r="F85" s="2"/>
      <x:c r="G85" s="2"/>
      <x:c r="H85" s="2"/>
      <x:c r="I85" s="2"/>
      <x:c r="J85" s="2"/>
      <x:c r="K85" s="2"/>
      <x:c r="L85" s="2"/>
      <x:c r="M85" s="2"/>
      <x:c r="N85" s="2"/>
      <x:c r="O85" s="2"/>
      <x:c r="P85" s="2"/>
      <x:c r="Q85" s="2"/>
      <x:c r="R85" s="2"/>
      <x:c r="S85" s="2"/>
      <x:c r="T85" s="2"/>
      <x:c r="U85" s="2"/>
      <x:c r="V85" s="2"/>
      <x:c r="W85" s="2"/>
      <x:c r="X85" s="2"/>
      <x:c r="Y85" s="2"/>
      <x:c r="Z85" s="2"/>
      <x:c r="AA85" s="2"/>
      <x:c r="AB85" s="2"/>
      <x:c r="AC85" s="2"/>
      <x:c r="AD85" s="2"/>
      <x:c r="AE85" s="2"/>
      <x:c r="AF85" s="2"/>
      <x:c r="AG85" s="2"/>
      <x:c r="AH85" s="2"/>
    </x:row>
    <x:row r="86" ht="24" customHeight="1">
      <x:c r="A86" s="1"/>
      <x:c r="B86" s="1"/>
      <x:c r="C86" s="2"/>
      <x:c r="D86" s="2"/>
      <x:c r="E86" s="2"/>
      <x:c r="F86" s="2"/>
      <x:c r="G86" s="2"/>
      <x:c r="H86" s="2"/>
      <x:c r="I86" s="2"/>
      <x:c r="J86" s="2"/>
      <x:c r="K86" s="2"/>
      <x:c r="L86" s="2"/>
      <x:c r="M86" s="2"/>
      <x:c r="N86" s="2"/>
      <x:c r="O86" s="2"/>
      <x:c r="P86" s="2"/>
      <x:c r="Q86" s="2"/>
      <x:c r="R86" s="2"/>
      <x:c r="S86" s="2"/>
      <x:c r="T86" s="2"/>
      <x:c r="U86" s="2"/>
      <x:c r="V86" s="2"/>
      <x:c r="W86" s="2"/>
      <x:c r="X86" s="2"/>
      <x:c r="Y86" s="2"/>
      <x:c r="Z86" s="2"/>
      <x:c r="AA86" s="2"/>
      <x:c r="AB86" s="2"/>
      <x:c r="AC86" s="2"/>
      <x:c r="AD86" s="2"/>
      <x:c r="AE86" s="2"/>
      <x:c r="AF86" s="2"/>
      <x:c r="AG86" s="2"/>
      <x:c r="AH86" s="2"/>
    </x:row>
  </x:sheetData>
  <x:conditionalFormatting sqref="W7:X18">
    <x:cfRule type="containsText" dxfId="48" priority="1" operator="containsText" text="Missing"/>
    <x:cfRule type="containsText" dxfId="49" priority="2" operator="containsText" text="Invalid"/>
    <x:cfRule type="containsText" dxfId="50" priority="3" operator="containsText" text="Hold"/>
    <x:cfRule type="containsText" dxfId="51" priority="4" operator="containsText" text="Investigate"/>
    <x:cfRule type="containsText" dxfId="52" priority="5" operator="containsText" text="Walk"/>
    <x:cfRule type="containsText" dxfId="53" priority="6" operator="containsText" text="Overdue"/>
    <x:cfRule type="containsText" dxfId="54" priority="7" operator="containsText" text="Unverified"/>
    <x:cfRule type="containsText" dxfId="55" priority="8" operator="containsText" text="Assumption"/>
    <x:cfRule type="containsText" dxfId="56" priority="9" operator="containsText" text="Conflicting"/>
    <x:cfRule type="containsText" dxfId="57" priority="10" operator="containsText" text="Stale"/>
    <x:cfRule type="containsText" dxfId="58" priority="11" operator="containsText" text="Future"/>
    <x:cfRule type="containsText" dxfId="59" priority="12" operator="containsText" text="Conditional"/>
    <x:cfRule type="containsText" dxfId="60" priority="13" operator="containsText" text="Reassess"/>
    <x:cfRule type="containsText" dxfId="61" priority="14" operator="containsText" text="Beyond"/>
    <x:cfRule type="containsText" dxfId="62" priority="15" operator="containsText" text="Above"/>
    <x:cfRule type="containsText" dxfId="63" priority="16" operator="containsText" text="Open"/>
  </x:conditionalFormatting>
  <x:conditionalFormatting sqref="AB7:AD18">
    <x:cfRule type="containsText" dxfId="64" priority="17" operator="containsText" text="Missing"/>
    <x:cfRule type="containsText" dxfId="65" priority="18" operator="containsText" text="Invalid"/>
    <x:cfRule type="containsText" dxfId="66" priority="19" operator="containsText" text="Hold"/>
    <x:cfRule type="containsText" dxfId="67" priority="20" operator="containsText" text="Investigate"/>
    <x:cfRule type="containsText" dxfId="68" priority="21" operator="containsText" text="Walk"/>
    <x:cfRule type="containsText" dxfId="69" priority="22" operator="containsText" text="Overdue"/>
    <x:cfRule type="containsText" dxfId="70" priority="23" operator="containsText" text="Unverified"/>
    <x:cfRule type="containsText" dxfId="71" priority="24" operator="containsText" text="Assumption"/>
    <x:cfRule type="containsText" dxfId="72" priority="25" operator="containsText" text="Conflicting"/>
    <x:cfRule type="containsText" dxfId="73" priority="26" operator="containsText" text="Stale"/>
    <x:cfRule type="containsText" dxfId="74" priority="27" operator="containsText" text="Future"/>
    <x:cfRule type="containsText" dxfId="75" priority="28" operator="containsText" text="Conditional"/>
    <x:cfRule type="containsText" dxfId="76" priority="29" operator="containsText" text="Reassess"/>
    <x:cfRule type="containsText" dxfId="77" priority="30" operator="containsText" text="Beyond"/>
    <x:cfRule type="containsText" dxfId="78" priority="31" operator="containsText" text="Above"/>
    <x:cfRule type="containsText" dxfId="79" priority="32" operator="containsText" text="Open"/>
  </x:conditionalFormatting>
  <x:conditionalFormatting sqref="AG7:AG18">
    <x:cfRule type="containsText" dxfId="80" priority="33" operator="containsText" text="Missing"/>
    <x:cfRule type="containsText" dxfId="81" priority="34" operator="containsText" text="Invalid"/>
    <x:cfRule type="containsText" dxfId="82" priority="35" operator="containsText" text="Hold"/>
    <x:cfRule type="containsText" dxfId="83" priority="36" operator="containsText" text="Investigate"/>
    <x:cfRule type="containsText" dxfId="84" priority="37" operator="containsText" text="Walk"/>
    <x:cfRule type="containsText" dxfId="85" priority="38" operator="containsText" text="Overdue"/>
    <x:cfRule type="containsText" dxfId="86" priority="39" operator="containsText" text="Unverified"/>
    <x:cfRule type="containsText" dxfId="87" priority="40" operator="containsText" text="Assumption"/>
    <x:cfRule type="containsText" dxfId="88" priority="41" operator="containsText" text="Conflicting"/>
    <x:cfRule type="containsText" dxfId="89" priority="42" operator="containsText" text="Stale"/>
    <x:cfRule type="containsText" dxfId="90" priority="43" operator="containsText" text="Future"/>
    <x:cfRule type="containsText" dxfId="91" priority="44" operator="containsText" text="Conditional"/>
    <x:cfRule type="containsText" dxfId="92" priority="45" operator="containsText" text="Reassess"/>
    <x:cfRule type="containsText" dxfId="93" priority="46" operator="containsText" text="Beyond"/>
    <x:cfRule type="containsText" dxfId="94" priority="47" operator="containsText" text="Above"/>
    <x:cfRule type="containsText" dxfId="95" priority="48" operator="containsText" text="Open"/>
  </x:conditionalFormatting>
  <x:dataValidations count="5">
    <x:dataValidation type="list" sqref="I7:I18">
      <x:formula1>"Open,Not now,Unknown"</x:formula1>
    </x:dataValidation>
    <x:dataValidation type="list" sqref="J7:J18">
      <x:formula1>"Confirmed,Missing,Unknown"</x:formula1>
    </x:dataValidation>
    <x:dataValidation type="list" sqref="N7:N18">
      <x:formula1>"Yes,No,Unknown"</x:formula1>
    </x:dataValidation>
    <x:dataValidation type="list" sqref="O7:O18">
      <x:formula1>"Investigate,Price,Protect,Walk"</x:formula1>
    </x:dataValidation>
    <x:dataValidation type="list" sqref="T7:T18">
      <x:formula1>"Verified,Unverified,Assumption,Conflicting"</x:formula1>
    </x:dataValidation>
  </x:dataValidations>
  <x:pageMargins left="0.7" right="0.7" top="0.75" bottom="0.75" header="0.3" footer="0.3"/>
  <x:tableParts count="1">
    <x:tablePart xmlns:r="http://schemas.openxmlformats.org/officeDocument/2006/relationships" r:id="Rd7588d944a6a42be"/>
  </x:tableParts>
</x:worksheet>
</file>

<file path=xl/worksheets/sheet5.xml><?xml version="1.0" encoding="utf-8"?>
<x:worksheet xmlns:x="http://schemas.openxmlformats.org/spreadsheetml/2006/main">
  <x:sheetViews>
    <x:sheetView showGridLines="0" workbookViewId="0">
      <x:pane xSplit="4" ySplit="6" topLeftCell="E7" activePane="bottomRight" state="frozen"/>
    </x:sheetView>
  </x:sheetViews>
  <x:sheetFormatPr defaultRowHeight="15"/>
  <x:cols>
    <x:col min="1" max="1" width="2.5" hidden="0" customWidth="1"/>
    <x:col min="2" max="2" width="2.5" hidden="0" customWidth="1"/>
    <x:col min="3" max="3" width="12" hidden="0" customWidth="1"/>
    <x:col min="4" max="4" width="13" hidden="0" customWidth="1"/>
    <x:col min="5" max="5" width="14" hidden="0" customWidth="1"/>
    <x:col min="6" max="6" width="17" hidden="0" customWidth="1"/>
    <x:col min="7" max="7" width="39" hidden="0" customWidth="1"/>
    <x:col min="8" max="8" width="15" hidden="0" customWidth="1"/>
    <x:col min="9" max="9" width="46" hidden="0" customWidth="1"/>
    <x:col min="10" max="10" width="36" hidden="0" customWidth="1"/>
    <x:col min="11" max="11" width="20" hidden="0" customWidth="1"/>
    <x:col min="12" max="12" width="15" hidden="0" customWidth="1"/>
    <x:col min="13" max="13" width="25" hidden="0" customWidth="1"/>
    <x:col min="14" max="14" width="22" hidden="0" customWidth="1"/>
    <x:col min="15" max="15" width="17" hidden="0" customWidth="1"/>
    <x:col min="16" max="16" width="58" hidden="0" customWidth="1"/>
    <x:col min="17" max="17" width="5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s>
  <x:sheetData>
    <x:row r="1" ht="24" customHeight="1">
      <x:c r="A1" s="1"/>
      <x:c r="B1" s="1"/>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4" customHeight="1">
      <x:c r="A2" s="1"/>
      <x:c r="B2" s="1"/>
      <x:c r="C2" s="3" t="str">
        <x:v>Screen</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4" customHeight="1">
      <x:c r="A3" s="1"/>
      <x:c r="B3" s="1"/>
      <x:c r="C3" s="4" t="str">
        <x:v>One row per target and criterion. Filter by Target ID. Assumptions and unverified claims never count as Met.</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4" customHeight="1">
      <x:c r="A4" s="1"/>
      <x:c r="B4" s="1"/>
      <x:c r="C4" s="4" t="str">
        <x:v>Keep target and criterion IDs attached when sorting. Preserve one record for each required target–criterion pair.</x:v>
      </x:c>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24" customHeight="1">
      <x:c r="A5" s="1"/>
      <x:c r="B5" s="1"/>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42" customHeight="1">
      <x:c r="A6" s="1"/>
      <x:c r="B6" s="1"/>
      <x:c r="C6" s="8" t="str">
        <x:v>Target ID</x:v>
      </x:c>
      <x:c r="D6" s="8" t="str">
        <x:v>Criterion ID</x:v>
      </x:c>
      <x:c r="E6" s="8" t="str">
        <x:v>Finding</x:v>
      </x:c>
      <x:c r="F6" s="8" t="str">
        <x:v>Evidence label</x:v>
      </x:c>
      <x:c r="G6" s="8" t="str">
        <x:v>Source / evidence reference</x:v>
      </x:c>
      <x:c r="H6" s="8" t="str">
        <x:v>Evidence date</x:v>
      </x:c>
      <x:c r="I6" s="8" t="str">
        <x:v>What the evidence shows</x:v>
      </x:c>
      <x:c r="J6" s="8" t="str">
        <x:v>Next validation</x:v>
      </x:c>
      <x:c r="K6" s="8" t="str">
        <x:v>Target status</x:v>
      </x:c>
      <x:c r="L6" s="8" t="str">
        <x:v>Required?</x:v>
      </x:c>
      <x:c r="M6" s="8" t="str">
        <x:v>Evidence status</x:v>
      </x:c>
      <x:c r="N6" s="8" t="str">
        <x:v>Criterion result</x:v>
      </x:c>
      <x:c r="O6" s="8" t="str">
        <x:v>Reviewed revision</x:v>
      </x:c>
      <x:c r="P6" s="8" t="str">
        <x:v>Reviewed criterion basis</x:v>
      </x:c>
      <x:c r="Q6" s="8" t="str">
        <x:v>Current criterion basis</x:v>
      </x:c>
      <x:c r="R6" s="2"/>
      <x:c r="S6" s="2"/>
      <x:c r="T6" s="2"/>
      <x:c r="U6" s="2"/>
      <x:c r="V6" s="2"/>
      <x:c r="W6" s="2"/>
      <x:c r="X6" s="2"/>
      <x:c r="Y6" s="2"/>
      <x:c r="Z6" s="2"/>
      <x:c r="AA6" s="2"/>
      <x:c r="AB6" s="2"/>
      <x:c r="AC6" s="2"/>
      <x:c r="AD6" s="2"/>
      <x:c r="AE6" s="2"/>
      <x:c r="AF6" s="2"/>
      <x:c r="AG6" s="2"/>
      <x:c r="AH6" s="2"/>
    </x:row>
    <x:row r="7" ht="80" customHeight="1">
      <x:c r="A7" s="1"/>
      <x:c r="B7" s="1"/>
      <x:c r="C7" s="12" t="str">
        <x:v>T01</x:v>
      </x:c>
      <x:c r="D7" s="12" t="str">
        <x:v>C01</x:v>
      </x:c>
      <x:c r="E7" s="12" t="str">
        <x:v>Meets</x:v>
      </x:c>
      <x:c r="F7" s="12" t="str">
        <x:v>Assumption</x:v>
      </x:c>
      <x:c r="G7" s="12" t="str">
        <x:v>Fictional example. Replace with target-specific source</x:v>
      </x:c>
      <x:c r="H7" s="16" t="n">
        <x:v>46275</x:v>
      </x:c>
      <x:c r="I7" s="12" t="str">
        <x:v>Assumption: test closes the capability gap</x:v>
      </x:c>
      <x:c r="J7" s="12" t="str">
        <x:v>Obtain evidence, record the finding and reassess</x:v>
      </x:c>
      <x:c r="K7" s="21" t="str">
        <x:f>IF(OR(C7="",COUNTIFS('Targets'!$C$7:$C$18,C7)&lt;&gt;1),"Invalid target ID",IF(INDEX('Targets'!$D$7:$D$18,MATCH(C7,'Targets'!$C$7:$C$18,0))="","Unused","Active"))</x:f>
        <x:v>Active</x:v>
      </x:c>
      <x:c r="L7" s="21" t="str">
        <x:f>IF(OR(D7="",COUNTIFS('Mandate'!$C$34:$C$39,D7)&lt;&gt;1),"Invalid criterion",IF(INDEX('Mandate'!$G$34:$G$39,MATCH(D7,'Mandate'!$C$34:$C$39,0))&lt;&gt;"Defined","Invalid criterion",INDEX('Mandate'!$E$34:$E$39,MATCH(D7,'Mandate'!$C$34:$C$39,0))))</x:f>
        <x:v>Yes</x:v>
      </x:c>
      <x:c r="M7" s="21" t="str">
        <x:f>IF(K7="Unused","Unused",IF('Mandate'!$D$28&lt;&gt;"Defined","Missing mandate",IF(F7&lt;&gt;"Verified",IF(OR(F7="Assumption",F7="Unverified",F7="Conflicting"),F7,"Missing evidence label"),IF(OR(G7="",I7="",NOT(ISNUMBER(H7)),H7&lt;=0),"Missing evidence",IF(H7&gt;'Mandate'!$D$17,"Future evidence date",IF('Mandate'!$D$17-H7&gt;'Mandate'!$D$18,"Stale evidence","Verified"))))))</x:f>
        <x:v>Assumption</x:v>
      </x:c>
      <x:c r="N7" s="21" t="str">
        <x:f>IF(K7="Unused","Unused",IF(OR(K7&lt;&gt;"Active",L7="Invalid criterion",COUNTIFS($C$7:$C$78,C7,$D$7:$D$78,D7)&lt;&gt;1,AND(E7&lt;&gt;"Meets",E7&lt;&gt;"Fails",E7&lt;&gt;"Unknown")),"Invalid record",IF(L7="No","Optional finding",IF(E7="Fails","Fail",IF(OR(NOT(ISNUMBER(O7)),O7&lt;&gt;'Mandate'!$D$27,P7&lt;&gt;Q7),"Open: reassess basis",IF(AND(E7="Meets",M7="Verified"),"Met","Open"))))))</x:f>
        <x:v>Open</x:v>
      </x:c>
      <x:c r="O7" s="38" t="n">
        <x:v>1</x:v>
      </x:c>
      <x:c r="P7" s="12" t="str">
        <x:v>Closes the capability gap; Yes; Demonstrated workflow and team capability mapped to the mandate.</x:v>
      </x:c>
      <x:c r="Q7" s="21" t="str">
        <x:f>IF(L7="Invalid criterion","Invalid criterion",INDEX('Mandate'!$D$34:$D$39,MATCH(D7,'Mandate'!$C$34:$C$39,0))&amp;"; "&amp;L7&amp;"; "&amp;INDEX('Mandate'!$F$34:$F$39,MATCH(D7,'Mandate'!$C$34:$C$39,0)))</x:f>
        <x:v>Closes the capability gap; Yes; Demonstrated workflow and team capability mapped to the mandate.</x:v>
      </x:c>
      <x:c r="R7" s="2"/>
      <x:c r="S7" s="2"/>
      <x:c r="T7" s="2"/>
      <x:c r="U7" s="2"/>
      <x:c r="V7" s="2"/>
      <x:c r="W7" s="2"/>
      <x:c r="X7" s="2"/>
      <x:c r="Y7" s="2"/>
      <x:c r="Z7" s="2"/>
      <x:c r="AA7" s="2"/>
      <x:c r="AB7" s="2"/>
      <x:c r="AC7" s="2"/>
      <x:c r="AD7" s="2"/>
      <x:c r="AE7" s="2"/>
      <x:c r="AF7" s="2"/>
      <x:c r="AG7" s="2"/>
      <x:c r="AH7" s="2"/>
    </x:row>
    <x:row r="8" ht="80" customHeight="1">
      <x:c r="A8" s="1"/>
      <x:c r="B8" s="1"/>
      <x:c r="C8" s="12" t="str">
        <x:v>T01</x:v>
      </x:c>
      <x:c r="D8" s="12" t="str">
        <x:v>C02</x:v>
      </x:c>
      <x:c r="E8" s="12" t="str">
        <x:v>Meets</x:v>
      </x:c>
      <x:c r="F8" s="12" t="str">
        <x:v>Assumption</x:v>
      </x:c>
      <x:c r="G8" s="12" t="str">
        <x:v>Fictional example. Replace with target-specific source</x:v>
      </x:c>
      <x:c r="H8" s="16" t="n">
        <x:v>46275</x:v>
      </x:c>
      <x:c r="I8" s="12" t="str">
        <x:v>Assumption: test fits market and business perimeter</x:v>
      </x:c>
      <x:c r="J8" s="12" t="str">
        <x:v>Obtain evidence, record the finding and reassess</x:v>
      </x:c>
      <x:c r="K8" s="21" t="str">
        <x:f>IF(OR(C8="",COUNTIFS('Targets'!$C$7:$C$18,C8)&lt;&gt;1),"Invalid target ID",IF(INDEX('Targets'!$D$7:$D$18,MATCH(C8,'Targets'!$C$7:$C$18,0))="","Unused","Active"))</x:f>
        <x:v>Active</x:v>
      </x:c>
      <x:c r="L8" s="21" t="str">
        <x:f>IF(OR(D8="",COUNTIFS('Mandate'!$C$34:$C$39,D8)&lt;&gt;1),"Invalid criterion",IF(INDEX('Mandate'!$G$34:$G$39,MATCH(D8,'Mandate'!$C$34:$C$39,0))&lt;&gt;"Defined","Invalid criterion",INDEX('Mandate'!$E$34:$E$39,MATCH(D8,'Mandate'!$C$34:$C$39,0))))</x:f>
        <x:v>Yes</x:v>
      </x:c>
      <x:c r="M8" s="21" t="str">
        <x:f>IF(K8="Unused","Unused",IF('Mandate'!$D$28&lt;&gt;"Defined","Missing mandate",IF(F8&lt;&gt;"Verified",IF(OR(F8="Assumption",F8="Unverified",F8="Conflicting"),F8,"Missing evidence label"),IF(OR(G8="",I8="",NOT(ISNUMBER(H8)),H8&lt;=0),"Missing evidence",IF(H8&gt;'Mandate'!$D$17,"Future evidence date",IF('Mandate'!$D$17-H8&gt;'Mandate'!$D$18,"Stale evidence","Verified"))))))</x:f>
        <x:v>Assumption</x:v>
      </x:c>
      <x:c r="N8" s="21" t="str">
        <x:f>IF(K8="Unused","Unused",IF(OR(K8&lt;&gt;"Active",L8="Invalid criterion",COUNTIFS($C$7:$C$78,C8,$D$7:$D$78,D8)&lt;&gt;1,AND(E8&lt;&gt;"Meets",E8&lt;&gt;"Fails",E8&lt;&gt;"Unknown")),"Invalid record",IF(L8="No","Optional finding",IF(E8="Fails","Fail",IF(OR(NOT(ISNUMBER(O8)),O8&lt;&gt;'Mandate'!$D$27,P8&lt;&gt;Q8),"Open: reassess basis",IF(AND(E8="Meets",M8="Verified"),"Met","Open"))))))</x:f>
        <x:v>Open</x:v>
      </x:c>
      <x:c r="O8" s="38" t="n">
        <x:v>1</x:v>
      </x:c>
      <x:c r="P8" s="12" t="str">
        <x:v>Fits market and business perimeter; Yes; Revenue mix, customer segments, geography and business model.</x:v>
      </x:c>
      <x:c r="Q8" s="21" t="str">
        <x:f>IF(L8="Invalid criterion","Invalid criterion",INDEX('Mandate'!$D$34:$D$39,MATCH(D8,'Mandate'!$C$34:$C$39,0))&amp;"; "&amp;L8&amp;"; "&amp;INDEX('Mandate'!$F$34:$F$39,MATCH(D8,'Mandate'!$C$34:$C$39,0)))</x:f>
        <x:v>Fits market and business perimeter; Yes; Revenue mix, customer segments, geography and business model.</x:v>
      </x:c>
      <x:c r="R8" s="2"/>
      <x:c r="S8" s="2"/>
      <x:c r="T8" s="2"/>
      <x:c r="U8" s="2"/>
      <x:c r="V8" s="2"/>
      <x:c r="W8" s="2"/>
      <x:c r="X8" s="2"/>
      <x:c r="Y8" s="2"/>
      <x:c r="Z8" s="2"/>
      <x:c r="AA8" s="2"/>
      <x:c r="AB8" s="2"/>
      <x:c r="AC8" s="2"/>
      <x:c r="AD8" s="2"/>
      <x:c r="AE8" s="2"/>
      <x:c r="AF8" s="2"/>
      <x:c r="AG8" s="2"/>
      <x:c r="AH8" s="2"/>
    </x:row>
    <x:row r="9" ht="80" customHeight="1">
      <x:c r="A9" s="1"/>
      <x:c r="B9" s="1"/>
      <x:c r="C9" s="12" t="str">
        <x:v>T01</x:v>
      </x:c>
      <x:c r="D9" s="12" t="str">
        <x:v>C03</x:v>
      </x:c>
      <x:c r="E9" s="12" t="str">
        <x:v>Meets</x:v>
      </x:c>
      <x:c r="F9" s="12" t="str">
        <x:v>Assumption</x:v>
      </x:c>
      <x:c r="G9" s="12" t="str">
        <x:v>Fictional example. Replace with target-specific source</x:v>
      </x:c>
      <x:c r="H9" s="16" t="n">
        <x:v>46275</x:v>
      </x:c>
      <x:c r="I9" s="12" t="str">
        <x:v>Assumption: test revenue and earnings support the thesis</x:v>
      </x:c>
      <x:c r="J9" s="12" t="str">
        <x:v>Obtain evidence, record the finding and reassess</x:v>
      </x:c>
      <x:c r="K9" s="21" t="str">
        <x:f>IF(OR(C9="",COUNTIFS('Targets'!$C$7:$C$18,C9)&lt;&gt;1),"Invalid target ID",IF(INDEX('Targets'!$D$7:$D$18,MATCH(C9,'Targets'!$C$7:$C$18,0))="","Unused","Active"))</x:f>
        <x:v>Active</x:v>
      </x:c>
      <x:c r="L9" s="21" t="str">
        <x:f>IF(OR(D9="",COUNTIFS('Mandate'!$C$34:$C$39,D9)&lt;&gt;1),"Invalid criterion",IF(INDEX('Mandate'!$G$34:$G$39,MATCH(D9,'Mandate'!$C$34:$C$39,0))&lt;&gt;"Defined","Invalid criterion",INDEX('Mandate'!$E$34:$E$39,MATCH(D9,'Mandate'!$C$34:$C$39,0))))</x:f>
        <x:v>Yes</x:v>
      </x:c>
      <x:c r="M9" s="21" t="str">
        <x:f>IF(K9="Unused","Unused",IF('Mandate'!$D$28&lt;&gt;"Defined","Missing mandate",IF(F9&lt;&gt;"Verified",IF(OR(F9="Assumption",F9="Unverified",F9="Conflicting"),F9,"Missing evidence label"),IF(OR(G9="",I9="",NOT(ISNUMBER(H9)),H9&lt;=0),"Missing evidence",IF(H9&gt;'Mandate'!$D$17,"Future evidence date",IF('Mandate'!$D$17-H9&gt;'Mandate'!$D$18,"Stale evidence","Verified"))))))</x:f>
        <x:v>Assumption</x:v>
      </x:c>
      <x:c r="N9" s="21" t="str">
        <x:f>IF(K9="Unused","Unused",IF(OR(K9&lt;&gt;"Active",L9="Invalid criterion",COUNTIFS($C$7:$C$78,C9,$D$7:$D$78,D9)&lt;&gt;1,AND(E9&lt;&gt;"Meets",E9&lt;&gt;"Fails",E9&lt;&gt;"Unknown")),"Invalid record",IF(L9="No","Optional finding",IF(E9="Fails","Fail",IF(OR(NOT(ISNUMBER(O9)),O9&lt;&gt;'Mandate'!$D$27,P9&lt;&gt;Q9),"Open: reassess basis",IF(AND(E9="Meets",M9="Verified"),"Met","Open"))))))</x:f>
        <x:v>Open</x:v>
      </x:c>
      <x:c r="O9" s="38" t="n">
        <x:v>1</x:v>
      </x:c>
      <x:c r="P9" s="12" t="str">
        <x:v>Revenue and earnings support the thesis; Yes; Recurring revenue, retention, concentration and normalized economics.</x:v>
      </x:c>
      <x:c r="Q9" s="21" t="str">
        <x:f>IF(L9="Invalid criterion","Invalid criterion",INDEX('Mandate'!$D$34:$D$39,MATCH(D9,'Mandate'!$C$34:$C$39,0))&amp;"; "&amp;L9&amp;"; "&amp;INDEX('Mandate'!$F$34:$F$39,MATCH(D9,'Mandate'!$C$34:$C$39,0)))</x:f>
        <x:v>Revenue and earnings support the thesis; Yes; Recurring revenue, retention, concentration and normalized economics.</x:v>
      </x:c>
      <x:c r="R9" s="2"/>
      <x:c r="S9" s="2"/>
      <x:c r="T9" s="2"/>
      <x:c r="U9" s="2"/>
      <x:c r="V9" s="2"/>
      <x:c r="W9" s="2"/>
      <x:c r="X9" s="2"/>
      <x:c r="Y9" s="2"/>
      <x:c r="Z9" s="2"/>
      <x:c r="AA9" s="2"/>
      <x:c r="AB9" s="2"/>
      <x:c r="AC9" s="2"/>
      <x:c r="AD9" s="2"/>
      <x:c r="AE9" s="2"/>
      <x:c r="AF9" s="2"/>
      <x:c r="AG9" s="2"/>
      <x:c r="AH9" s="2"/>
    </x:row>
    <x:row r="10" ht="80" customHeight="1">
      <x:c r="A10" s="1"/>
      <x:c r="B10" s="1"/>
      <x:c r="C10" s="12" t="str">
        <x:v>T01</x:v>
      </x:c>
      <x:c r="D10" s="12" t="str">
        <x:v>C04</x:v>
      </x:c>
      <x:c r="E10" s="12" t="str">
        <x:v>Meets</x:v>
      </x:c>
      <x:c r="F10" s="12" t="str">
        <x:v>Assumption</x:v>
      </x:c>
      <x:c r="G10" s="12" t="str">
        <x:v>Fictional example. Replace with target-specific source</x:v>
      </x:c>
      <x:c r="H10" s="16" t="n">
        <x:v>46275</x:v>
      </x:c>
      <x:c r="I10" s="12" t="str">
        <x:v>Assumption: test capability and revenue transfer</x:v>
      </x:c>
      <x:c r="J10" s="12" t="str">
        <x:v>Obtain evidence, record the finding and reassess</x:v>
      </x:c>
      <x:c r="K10" s="21" t="str">
        <x:f>IF(OR(C10="",COUNTIFS('Targets'!$C$7:$C$18,C10)&lt;&gt;1),"Invalid target ID",IF(INDEX('Targets'!$D$7:$D$18,MATCH(C10,'Targets'!$C$7:$C$18,0))="","Unused","Active"))</x:f>
        <x:v>Active</x:v>
      </x:c>
      <x:c r="L10" s="21" t="str">
        <x:f>IF(OR(D10="",COUNTIFS('Mandate'!$C$34:$C$39,D10)&lt;&gt;1),"Invalid criterion",IF(INDEX('Mandate'!$G$34:$G$39,MATCH(D10,'Mandate'!$C$34:$C$39,0))&lt;&gt;"Defined","Invalid criterion",INDEX('Mandate'!$E$34:$E$39,MATCH(D10,'Mandate'!$C$34:$C$39,0))))</x:f>
        <x:v>Yes</x:v>
      </x:c>
      <x:c r="M10" s="21" t="str">
        <x:f>IF(K10="Unused","Unused",IF('Mandate'!$D$28&lt;&gt;"Defined","Missing mandate",IF(F10&lt;&gt;"Verified",IF(OR(F10="Assumption",F10="Unverified",F10="Conflicting"),F10,"Missing evidence label"),IF(OR(G10="",I10="",NOT(ISNUMBER(H10)),H10&lt;=0),"Missing evidence",IF(H10&gt;'Mandate'!$D$17,"Future evidence date",IF('Mandate'!$D$17-H10&gt;'Mandate'!$D$18,"Stale evidence","Verified"))))))</x:f>
        <x:v>Assumption</x:v>
      </x:c>
      <x:c r="N10" s="21" t="str">
        <x:f>IF(K10="Unused","Unused",IF(OR(K10&lt;&gt;"Active",L10="Invalid criterion",COUNTIFS($C$7:$C$78,C10,$D$7:$D$78,D10)&lt;&gt;1,AND(E10&lt;&gt;"Meets",E10&lt;&gt;"Fails",E10&lt;&gt;"Unknown")),"Invalid record",IF(L10="No","Optional finding",IF(E10="Fails","Fail",IF(OR(NOT(ISNUMBER(O10)),O10&lt;&gt;'Mandate'!$D$27,P10&lt;&gt;Q10),"Open: reassess basis",IF(AND(E10="Meets",M10="Verified"),"Met","Open"))))))</x:f>
        <x:v>Open</x:v>
      </x:c>
      <x:c r="O10" s="38" t="n">
        <x:v>1</x:v>
      </x:c>
      <x:c r="P10" s="12" t="str">
        <x:v>Capability and revenue transfer; Yes; Contract, license, relationship and key-person continuity after ownership changes.</x:v>
      </x:c>
      <x:c r="Q10" s="21" t="str">
        <x:f>IF(L10="Invalid criterion","Invalid criterion",INDEX('Mandate'!$D$34:$D$39,MATCH(D10,'Mandate'!$C$34:$C$39,0))&amp;"; "&amp;L10&amp;"; "&amp;INDEX('Mandate'!$F$34:$F$39,MATCH(D10,'Mandate'!$C$34:$C$39,0)))</x:f>
        <x:v>Capability and revenue transfer; Yes; Contract, license, relationship and key-person continuity after ownership changes.</x:v>
      </x:c>
      <x:c r="R10" s="2"/>
      <x:c r="S10" s="2"/>
      <x:c r="T10" s="2"/>
      <x:c r="U10" s="2"/>
      <x:c r="V10" s="2"/>
      <x:c r="W10" s="2"/>
      <x:c r="X10" s="2"/>
      <x:c r="Y10" s="2"/>
      <x:c r="Z10" s="2"/>
      <x:c r="AA10" s="2"/>
      <x:c r="AB10" s="2"/>
      <x:c r="AC10" s="2"/>
      <x:c r="AD10" s="2"/>
      <x:c r="AE10" s="2"/>
      <x:c r="AF10" s="2"/>
      <x:c r="AG10" s="2"/>
      <x:c r="AH10" s="2"/>
    </x:row>
    <x:row r="11" ht="80" customHeight="1">
      <x:c r="A11" s="1"/>
      <x:c r="B11" s="1"/>
      <x:c r="C11" s="12" t="str">
        <x:v>T01</x:v>
      </x:c>
      <x:c r="D11" s="12" t="str">
        <x:v>C05</x:v>
      </x:c>
      <x:c r="E11" s="12" t="str">
        <x:v>Meets</x:v>
      </x:c>
      <x:c r="F11" s="12" t="str">
        <x:v>Assumption</x:v>
      </x:c>
      <x:c r="G11" s="12" t="str">
        <x:v>Fictional example. Replace with target-specific source</x:v>
      </x:c>
      <x:c r="H11" s="16" t="n">
        <x:v>46275</x:v>
      </x:c>
      <x:c r="I11" s="12" t="str">
        <x:v>Assumption: test integration is feasible</x:v>
      </x:c>
      <x:c r="J11" s="12" t="str">
        <x:v>Obtain evidence, record the finding and reassess</x:v>
      </x:c>
      <x:c r="K11" s="21" t="str">
        <x:f>IF(OR(C11="",COUNTIFS('Targets'!$C$7:$C$18,C11)&lt;&gt;1),"Invalid target ID",IF(INDEX('Targets'!$D$7:$D$18,MATCH(C11,'Targets'!$C$7:$C$18,0))="","Unused","Active"))</x:f>
        <x:v>Active</x:v>
      </x:c>
      <x:c r="L11" s="21" t="str">
        <x:f>IF(OR(D11="",COUNTIFS('Mandate'!$C$34:$C$39,D11)&lt;&gt;1),"Invalid criterion",IF(INDEX('Mandate'!$G$34:$G$39,MATCH(D11,'Mandate'!$C$34:$C$39,0))&lt;&gt;"Defined","Invalid criterion",INDEX('Mandate'!$E$34:$E$39,MATCH(D11,'Mandate'!$C$34:$C$39,0))))</x:f>
        <x:v>Yes</x:v>
      </x:c>
      <x:c r="M11" s="21" t="str">
        <x:f>IF(K11="Unused","Unused",IF('Mandate'!$D$28&lt;&gt;"Defined","Missing mandate",IF(F11&lt;&gt;"Verified",IF(OR(F11="Assumption",F11="Unverified",F11="Conflicting"),F11,"Missing evidence label"),IF(OR(G11="",I11="",NOT(ISNUMBER(H11)),H11&lt;=0),"Missing evidence",IF(H11&gt;'Mandate'!$D$17,"Future evidence date",IF('Mandate'!$D$17-H11&gt;'Mandate'!$D$18,"Stale evidence","Verified"))))))</x:f>
        <x:v>Assumption</x:v>
      </x:c>
      <x:c r="N11" s="21" t="str">
        <x:f>IF(K11="Unused","Unused",IF(OR(K11&lt;&gt;"Active",L11="Invalid criterion",COUNTIFS($C$7:$C$78,C11,$D$7:$D$78,D11)&lt;&gt;1,AND(E11&lt;&gt;"Meets",E11&lt;&gt;"Fails",E11&lt;&gt;"Unknown")),"Invalid record",IF(L11="No","Optional finding",IF(E11="Fails","Fail",IF(OR(NOT(ISNUMBER(O11)),O11&lt;&gt;'Mandate'!$D$27,P11&lt;&gt;Q11),"Open: reassess basis",IF(AND(E11="Meets",M11="Verified"),"Met","Open"))))))</x:f>
        <x:v>Open</x:v>
      </x:c>
      <x:c r="O11" s="38" t="n">
        <x:v>1</x:v>
      </x:c>
      <x:c r="P11" s="12" t="str">
        <x:v>Integration is feasible; Yes; Named operating owner, resources and revenue-preservation plan.</x:v>
      </x:c>
      <x:c r="Q11" s="21" t="str">
        <x:f>IF(L11="Invalid criterion","Invalid criterion",INDEX('Mandate'!$D$34:$D$39,MATCH(D11,'Mandate'!$C$34:$C$39,0))&amp;"; "&amp;L11&amp;"; "&amp;INDEX('Mandate'!$F$34:$F$39,MATCH(D11,'Mandate'!$C$34:$C$39,0)))</x:f>
        <x:v>Integration is feasible; Yes; Named operating owner, resources and revenue-preservation plan.</x:v>
      </x:c>
      <x:c r="R11" s="2"/>
      <x:c r="S11" s="2"/>
      <x:c r="T11" s="2"/>
      <x:c r="U11" s="2"/>
      <x:c r="V11" s="2"/>
      <x:c r="W11" s="2"/>
      <x:c r="X11" s="2"/>
      <x:c r="Y11" s="2"/>
      <x:c r="Z11" s="2"/>
      <x:c r="AA11" s="2"/>
      <x:c r="AB11" s="2"/>
      <x:c r="AC11" s="2"/>
      <x:c r="AD11" s="2"/>
      <x:c r="AE11" s="2"/>
      <x:c r="AF11" s="2"/>
      <x:c r="AG11" s="2"/>
      <x:c r="AH11" s="2"/>
    </x:row>
    <x:row r="12" ht="80" customHeight="1">
      <x:c r="A12" s="1"/>
      <x:c r="B12" s="1"/>
      <x:c r="C12" s="12" t="str">
        <x:v>T01</x:v>
      </x:c>
      <x:c r="D12" s="12" t="str">
        <x:v>C06</x:v>
      </x:c>
      <x:c r="E12" s="12" t="str">
        <x:v>Meets</x:v>
      </x:c>
      <x:c r="F12" s="12" t="str">
        <x:v>Assumption</x:v>
      </x:c>
      <x:c r="G12" s="12" t="str">
        <x:v>Fictional example. Replace with target-specific source</x:v>
      </x:c>
      <x:c r="H12" s="16" t="n">
        <x:v>46275</x:v>
      </x:c>
      <x:c r="I12" s="12" t="str">
        <x:v>Assumption: test stays within strategic guardrails</x:v>
      </x:c>
      <x:c r="J12" s="12" t="str">
        <x:v>Obtain evidence, record the finding and reassess</x:v>
      </x:c>
      <x:c r="K12" s="21" t="str">
        <x:f>IF(OR(C12="",COUNTIFS('Targets'!$C$7:$C$18,C12)&lt;&gt;1),"Invalid target ID",IF(INDEX('Targets'!$D$7:$D$18,MATCH(C12,'Targets'!$C$7:$C$18,0))="","Unused","Active"))</x:f>
        <x:v>Active</x:v>
      </x:c>
      <x:c r="L12" s="21" t="str">
        <x:f>IF(OR(D12="",COUNTIFS('Mandate'!$C$34:$C$39,D12)&lt;&gt;1),"Invalid criterion",IF(INDEX('Mandate'!$G$34:$G$39,MATCH(D12,'Mandate'!$C$34:$C$39,0))&lt;&gt;"Defined","Invalid criterion",INDEX('Mandate'!$E$34:$E$39,MATCH(D12,'Mandate'!$C$34:$C$39,0))))</x:f>
        <x:v>Yes</x:v>
      </x:c>
      <x:c r="M12" s="21" t="str">
        <x:f>IF(K12="Unused","Unused",IF('Mandate'!$D$28&lt;&gt;"Defined","Missing mandate",IF(F12&lt;&gt;"Verified",IF(OR(F12="Assumption",F12="Unverified",F12="Conflicting"),F12,"Missing evidence label"),IF(OR(G12="",I12="",NOT(ISNUMBER(H12)),H12&lt;=0),"Missing evidence",IF(H12&gt;'Mandate'!$D$17,"Future evidence date",IF('Mandate'!$D$17-H12&gt;'Mandate'!$D$18,"Stale evidence","Verified"))))))</x:f>
        <x:v>Assumption</x:v>
      </x:c>
      <x:c r="N12" s="21" t="str">
        <x:f>IF(K12="Unused","Unused",IF(OR(K12&lt;&gt;"Active",L12="Invalid criterion",COUNTIFS($C$7:$C$78,C12,$D$7:$D$78,D12)&lt;&gt;1,AND(E12&lt;&gt;"Meets",E12&lt;&gt;"Fails",E12&lt;&gt;"Unknown")),"Invalid record",IF(L12="No","Optional finding",IF(E12="Fails","Fail",IF(OR(NOT(ISNUMBER(O12)),O12&lt;&gt;'Mandate'!$D$27,P12&lt;&gt;Q12),"Open: reassess basis",IF(AND(E12="Meets",M12="Verified"),"Met","Open"))))))</x:f>
        <x:v>Open</x:v>
      </x:c>
      <x:c r="O12" s="38" t="n">
        <x:v>1</x:v>
      </x:c>
      <x:c r="P12" s="12" t="str">
        <x:v>Stays within strategic guardrails; Yes; Review of exclusions, dependencies and specific walk-away conditions.</x:v>
      </x:c>
      <x:c r="Q12" s="21" t="str">
        <x:f>IF(L12="Invalid criterion","Invalid criterion",INDEX('Mandate'!$D$34:$D$39,MATCH(D12,'Mandate'!$C$34:$C$39,0))&amp;"; "&amp;L12&amp;"; "&amp;INDEX('Mandate'!$F$34:$F$39,MATCH(D12,'Mandate'!$C$34:$C$39,0)))</x:f>
        <x:v>Stays within strategic guardrails; Yes; Review of exclusions, dependencies and specific walk-away conditions.</x:v>
      </x:c>
      <x:c r="R12" s="2"/>
      <x:c r="S12" s="2"/>
      <x:c r="T12" s="2"/>
      <x:c r="U12" s="2"/>
      <x:c r="V12" s="2"/>
      <x:c r="W12" s="2"/>
      <x:c r="X12" s="2"/>
      <x:c r="Y12" s="2"/>
      <x:c r="Z12" s="2"/>
      <x:c r="AA12" s="2"/>
      <x:c r="AB12" s="2"/>
      <x:c r="AC12" s="2"/>
      <x:c r="AD12" s="2"/>
      <x:c r="AE12" s="2"/>
      <x:c r="AF12" s="2"/>
      <x:c r="AG12" s="2"/>
      <x:c r="AH12" s="2"/>
    </x:row>
    <x:row r="13" ht="80" customHeight="1">
      <x:c r="A13" s="1"/>
      <x:c r="B13" s="1"/>
      <x:c r="C13" s="12" t="str">
        <x:v>T02</x:v>
      </x:c>
      <x:c r="D13" s="12" t="str">
        <x:v>C01</x:v>
      </x:c>
      <x:c r="E13" s="12" t="str">
        <x:v>Meets</x:v>
      </x:c>
      <x:c r="F13" s="12" t="str">
        <x:v>Assumption</x:v>
      </x:c>
      <x:c r="G13" s="12" t="str">
        <x:v>Fictional example. Replace with target-specific source</x:v>
      </x:c>
      <x:c r="H13" s="16" t="n">
        <x:v>46275</x:v>
      </x:c>
      <x:c r="I13" s="12" t="str">
        <x:v>Assumption: test closes the capability gap</x:v>
      </x:c>
      <x:c r="J13" s="12" t="str">
        <x:v>Obtain evidence, record the finding and reassess</x:v>
      </x:c>
      <x:c r="K13" s="21" t="str">
        <x:f>IF(OR(C13="",COUNTIFS('Targets'!$C$7:$C$18,C13)&lt;&gt;1),"Invalid target ID",IF(INDEX('Targets'!$D$7:$D$18,MATCH(C13,'Targets'!$C$7:$C$18,0))="","Unused","Active"))</x:f>
        <x:v>Active</x:v>
      </x:c>
      <x:c r="L13" s="21" t="str">
        <x:f>IF(OR(D13="",COUNTIFS('Mandate'!$C$34:$C$39,D13)&lt;&gt;1),"Invalid criterion",IF(INDEX('Mandate'!$G$34:$G$39,MATCH(D13,'Mandate'!$C$34:$C$39,0))&lt;&gt;"Defined","Invalid criterion",INDEX('Mandate'!$E$34:$E$39,MATCH(D13,'Mandate'!$C$34:$C$39,0))))</x:f>
        <x:v>Yes</x:v>
      </x:c>
      <x:c r="M13" s="21" t="str">
        <x:f>IF(K13="Unused","Unused",IF('Mandate'!$D$28&lt;&gt;"Defined","Missing mandate",IF(F13&lt;&gt;"Verified",IF(OR(F13="Assumption",F13="Unverified",F13="Conflicting"),F13,"Missing evidence label"),IF(OR(G13="",I13="",NOT(ISNUMBER(H13)),H13&lt;=0),"Missing evidence",IF(H13&gt;'Mandate'!$D$17,"Future evidence date",IF('Mandate'!$D$17-H13&gt;'Mandate'!$D$18,"Stale evidence","Verified"))))))</x:f>
        <x:v>Assumption</x:v>
      </x:c>
      <x:c r="N13" s="21" t="str">
        <x:f>IF(K13="Unused","Unused",IF(OR(K13&lt;&gt;"Active",L13="Invalid criterion",COUNTIFS($C$7:$C$78,C13,$D$7:$D$78,D13)&lt;&gt;1,AND(E13&lt;&gt;"Meets",E13&lt;&gt;"Fails",E13&lt;&gt;"Unknown")),"Invalid record",IF(L13="No","Optional finding",IF(E13="Fails","Fail",IF(OR(NOT(ISNUMBER(O13)),O13&lt;&gt;'Mandate'!$D$27,P13&lt;&gt;Q13),"Open: reassess basis",IF(AND(E13="Meets",M13="Verified"),"Met","Open"))))))</x:f>
        <x:v>Open</x:v>
      </x:c>
      <x:c r="O13" s="38" t="n">
        <x:v>1</x:v>
      </x:c>
      <x:c r="P13" s="12" t="str">
        <x:v>Closes the capability gap; Yes; Demonstrated workflow and team capability mapped to the mandate.</x:v>
      </x:c>
      <x:c r="Q13" s="21" t="str">
        <x:f>IF(L13="Invalid criterion","Invalid criterion",INDEX('Mandate'!$D$34:$D$39,MATCH(D13,'Mandate'!$C$34:$C$39,0))&amp;"; "&amp;L13&amp;"; "&amp;INDEX('Mandate'!$F$34:$F$39,MATCH(D13,'Mandate'!$C$34:$C$39,0)))</x:f>
        <x:v>Closes the capability gap; Yes; Demonstrated workflow and team capability mapped to the mandate.</x:v>
      </x:c>
      <x:c r="R13" s="2"/>
      <x:c r="S13" s="2"/>
      <x:c r="T13" s="2"/>
      <x:c r="U13" s="2"/>
      <x:c r="V13" s="2"/>
      <x:c r="W13" s="2"/>
      <x:c r="X13" s="2"/>
      <x:c r="Y13" s="2"/>
      <x:c r="Z13" s="2"/>
      <x:c r="AA13" s="2"/>
      <x:c r="AB13" s="2"/>
      <x:c r="AC13" s="2"/>
      <x:c r="AD13" s="2"/>
      <x:c r="AE13" s="2"/>
      <x:c r="AF13" s="2"/>
      <x:c r="AG13" s="2"/>
      <x:c r="AH13" s="2"/>
    </x:row>
    <x:row r="14" ht="80" customHeight="1">
      <x:c r="A14" s="1"/>
      <x:c r="B14" s="1"/>
      <x:c r="C14" s="12" t="str">
        <x:v>T02</x:v>
      </x:c>
      <x:c r="D14" s="12" t="str">
        <x:v>C02</x:v>
      </x:c>
      <x:c r="E14" s="12" t="str">
        <x:v>Meets</x:v>
      </x:c>
      <x:c r="F14" s="12" t="str">
        <x:v>Assumption</x:v>
      </x:c>
      <x:c r="G14" s="12" t="str">
        <x:v>Fictional example. Replace with target-specific source</x:v>
      </x:c>
      <x:c r="H14" s="16" t="n">
        <x:v>46275</x:v>
      </x:c>
      <x:c r="I14" s="12" t="str">
        <x:v>Assumption: test fits market and business perimeter</x:v>
      </x:c>
      <x:c r="J14" s="12" t="str">
        <x:v>Obtain evidence, record the finding and reassess</x:v>
      </x:c>
      <x:c r="K14" s="21" t="str">
        <x:f>IF(OR(C14="",COUNTIFS('Targets'!$C$7:$C$18,C14)&lt;&gt;1),"Invalid target ID",IF(INDEX('Targets'!$D$7:$D$18,MATCH(C14,'Targets'!$C$7:$C$18,0))="","Unused","Active"))</x:f>
        <x:v>Active</x:v>
      </x:c>
      <x:c r="L14" s="21" t="str">
        <x:f>IF(OR(D14="",COUNTIFS('Mandate'!$C$34:$C$39,D14)&lt;&gt;1),"Invalid criterion",IF(INDEX('Mandate'!$G$34:$G$39,MATCH(D14,'Mandate'!$C$34:$C$39,0))&lt;&gt;"Defined","Invalid criterion",INDEX('Mandate'!$E$34:$E$39,MATCH(D14,'Mandate'!$C$34:$C$39,0))))</x:f>
        <x:v>Yes</x:v>
      </x:c>
      <x:c r="M14" s="21" t="str">
        <x:f>IF(K14="Unused","Unused",IF('Mandate'!$D$28&lt;&gt;"Defined","Missing mandate",IF(F14&lt;&gt;"Verified",IF(OR(F14="Assumption",F14="Unverified",F14="Conflicting"),F14,"Missing evidence label"),IF(OR(G14="",I14="",NOT(ISNUMBER(H14)),H14&lt;=0),"Missing evidence",IF(H14&gt;'Mandate'!$D$17,"Future evidence date",IF('Mandate'!$D$17-H14&gt;'Mandate'!$D$18,"Stale evidence","Verified"))))))</x:f>
        <x:v>Assumption</x:v>
      </x:c>
      <x:c r="N14" s="21" t="str">
        <x:f>IF(K14="Unused","Unused",IF(OR(K14&lt;&gt;"Active",L14="Invalid criterion",COUNTIFS($C$7:$C$78,C14,$D$7:$D$78,D14)&lt;&gt;1,AND(E14&lt;&gt;"Meets",E14&lt;&gt;"Fails",E14&lt;&gt;"Unknown")),"Invalid record",IF(L14="No","Optional finding",IF(E14="Fails","Fail",IF(OR(NOT(ISNUMBER(O14)),O14&lt;&gt;'Mandate'!$D$27,P14&lt;&gt;Q14),"Open: reassess basis",IF(AND(E14="Meets",M14="Verified"),"Met","Open"))))))</x:f>
        <x:v>Open</x:v>
      </x:c>
      <x:c r="O14" s="38" t="n">
        <x:v>1</x:v>
      </x:c>
      <x:c r="P14" s="12" t="str">
        <x:v>Fits market and business perimeter; Yes; Revenue mix, customer segments, geography and business model.</x:v>
      </x:c>
      <x:c r="Q14" s="21" t="str">
        <x:f>IF(L14="Invalid criterion","Invalid criterion",INDEX('Mandate'!$D$34:$D$39,MATCH(D14,'Mandate'!$C$34:$C$39,0))&amp;"; "&amp;L14&amp;"; "&amp;INDEX('Mandate'!$F$34:$F$39,MATCH(D14,'Mandate'!$C$34:$C$39,0)))</x:f>
        <x:v>Fits market and business perimeter; Yes; Revenue mix, customer segments, geography and business model.</x:v>
      </x:c>
      <x:c r="R14" s="2"/>
      <x:c r="S14" s="2"/>
      <x:c r="T14" s="2"/>
      <x:c r="U14" s="2"/>
      <x:c r="V14" s="2"/>
      <x:c r="W14" s="2"/>
      <x:c r="X14" s="2"/>
      <x:c r="Y14" s="2"/>
      <x:c r="Z14" s="2"/>
      <x:c r="AA14" s="2"/>
      <x:c r="AB14" s="2"/>
      <x:c r="AC14" s="2"/>
      <x:c r="AD14" s="2"/>
      <x:c r="AE14" s="2"/>
      <x:c r="AF14" s="2"/>
      <x:c r="AG14" s="2"/>
      <x:c r="AH14" s="2"/>
    </x:row>
    <x:row r="15" ht="80" customHeight="1">
      <x:c r="A15" s="1"/>
      <x:c r="B15" s="1"/>
      <x:c r="C15" s="12" t="str">
        <x:v>T02</x:v>
      </x:c>
      <x:c r="D15" s="12" t="str">
        <x:v>C03</x:v>
      </x:c>
      <x:c r="E15" s="12" t="str">
        <x:v>Meets</x:v>
      </x:c>
      <x:c r="F15" s="12" t="str">
        <x:v>Assumption</x:v>
      </x:c>
      <x:c r="G15" s="12" t="str">
        <x:v>Fictional example. Replace with target-specific source</x:v>
      </x:c>
      <x:c r="H15" s="16" t="n">
        <x:v>46275</x:v>
      </x:c>
      <x:c r="I15" s="12" t="str">
        <x:v>Assumption: test revenue and earnings support the thesis</x:v>
      </x:c>
      <x:c r="J15" s="12" t="str">
        <x:v>Obtain evidence, record the finding and reassess</x:v>
      </x:c>
      <x:c r="K15" s="21" t="str">
        <x:f>IF(OR(C15="",COUNTIFS('Targets'!$C$7:$C$18,C15)&lt;&gt;1),"Invalid target ID",IF(INDEX('Targets'!$D$7:$D$18,MATCH(C15,'Targets'!$C$7:$C$18,0))="","Unused","Active"))</x:f>
        <x:v>Active</x:v>
      </x:c>
      <x:c r="L15" s="21" t="str">
        <x:f>IF(OR(D15="",COUNTIFS('Mandate'!$C$34:$C$39,D15)&lt;&gt;1),"Invalid criterion",IF(INDEX('Mandate'!$G$34:$G$39,MATCH(D15,'Mandate'!$C$34:$C$39,0))&lt;&gt;"Defined","Invalid criterion",INDEX('Mandate'!$E$34:$E$39,MATCH(D15,'Mandate'!$C$34:$C$39,0))))</x:f>
        <x:v>Yes</x:v>
      </x:c>
      <x:c r="M15" s="21" t="str">
        <x:f>IF(K15="Unused","Unused",IF('Mandate'!$D$28&lt;&gt;"Defined","Missing mandate",IF(F15&lt;&gt;"Verified",IF(OR(F15="Assumption",F15="Unverified",F15="Conflicting"),F15,"Missing evidence label"),IF(OR(G15="",I15="",NOT(ISNUMBER(H15)),H15&lt;=0),"Missing evidence",IF(H15&gt;'Mandate'!$D$17,"Future evidence date",IF('Mandate'!$D$17-H15&gt;'Mandate'!$D$18,"Stale evidence","Verified"))))))</x:f>
        <x:v>Assumption</x:v>
      </x:c>
      <x:c r="N15" s="21" t="str">
        <x:f>IF(K15="Unused","Unused",IF(OR(K15&lt;&gt;"Active",L15="Invalid criterion",COUNTIFS($C$7:$C$78,C15,$D$7:$D$78,D15)&lt;&gt;1,AND(E15&lt;&gt;"Meets",E15&lt;&gt;"Fails",E15&lt;&gt;"Unknown")),"Invalid record",IF(L15="No","Optional finding",IF(E15="Fails","Fail",IF(OR(NOT(ISNUMBER(O15)),O15&lt;&gt;'Mandate'!$D$27,P15&lt;&gt;Q15),"Open: reassess basis",IF(AND(E15="Meets",M15="Verified"),"Met","Open"))))))</x:f>
        <x:v>Open</x:v>
      </x:c>
      <x:c r="O15" s="38" t="n">
        <x:v>1</x:v>
      </x:c>
      <x:c r="P15" s="12" t="str">
        <x:v>Revenue and earnings support the thesis; Yes; Recurring revenue, retention, concentration and normalized economics.</x:v>
      </x:c>
      <x:c r="Q15" s="21" t="str">
        <x:f>IF(L15="Invalid criterion","Invalid criterion",INDEX('Mandate'!$D$34:$D$39,MATCH(D15,'Mandate'!$C$34:$C$39,0))&amp;"; "&amp;L15&amp;"; "&amp;INDEX('Mandate'!$F$34:$F$39,MATCH(D15,'Mandate'!$C$34:$C$39,0)))</x:f>
        <x:v>Revenue and earnings support the thesis; Yes; Recurring revenue, retention, concentration and normalized economics.</x:v>
      </x:c>
      <x:c r="R15" s="2"/>
      <x:c r="S15" s="2"/>
      <x:c r="T15" s="2"/>
      <x:c r="U15" s="2"/>
      <x:c r="V15" s="2"/>
      <x:c r="W15" s="2"/>
      <x:c r="X15" s="2"/>
      <x:c r="Y15" s="2"/>
      <x:c r="Z15" s="2"/>
      <x:c r="AA15" s="2"/>
      <x:c r="AB15" s="2"/>
      <x:c r="AC15" s="2"/>
      <x:c r="AD15" s="2"/>
      <x:c r="AE15" s="2"/>
      <x:c r="AF15" s="2"/>
      <x:c r="AG15" s="2"/>
      <x:c r="AH15" s="2"/>
    </x:row>
    <x:row r="16" ht="80" customHeight="1">
      <x:c r="A16" s="1"/>
      <x:c r="B16" s="1"/>
      <x:c r="C16" s="12" t="str">
        <x:v>T02</x:v>
      </x:c>
      <x:c r="D16" s="12" t="str">
        <x:v>C04</x:v>
      </x:c>
      <x:c r="E16" s="12" t="str">
        <x:v>Meets</x:v>
      </x:c>
      <x:c r="F16" s="12" t="str">
        <x:v>Assumption</x:v>
      </x:c>
      <x:c r="G16" s="12" t="str">
        <x:v>Fictional example. Replace with target-specific source</x:v>
      </x:c>
      <x:c r="H16" s="16" t="n">
        <x:v>46275</x:v>
      </x:c>
      <x:c r="I16" s="12" t="str">
        <x:v>Assumption: test capability and revenue transfer</x:v>
      </x:c>
      <x:c r="J16" s="12" t="str">
        <x:v>Obtain evidence, record the finding and reassess</x:v>
      </x:c>
      <x:c r="K16" s="21" t="str">
        <x:f>IF(OR(C16="",COUNTIFS('Targets'!$C$7:$C$18,C16)&lt;&gt;1),"Invalid target ID",IF(INDEX('Targets'!$D$7:$D$18,MATCH(C16,'Targets'!$C$7:$C$18,0))="","Unused","Active"))</x:f>
        <x:v>Active</x:v>
      </x:c>
      <x:c r="L16" s="21" t="str">
        <x:f>IF(OR(D16="",COUNTIFS('Mandate'!$C$34:$C$39,D16)&lt;&gt;1),"Invalid criterion",IF(INDEX('Mandate'!$G$34:$G$39,MATCH(D16,'Mandate'!$C$34:$C$39,0))&lt;&gt;"Defined","Invalid criterion",INDEX('Mandate'!$E$34:$E$39,MATCH(D16,'Mandate'!$C$34:$C$39,0))))</x:f>
        <x:v>Yes</x:v>
      </x:c>
      <x:c r="M16" s="21" t="str">
        <x:f>IF(K16="Unused","Unused",IF('Mandate'!$D$28&lt;&gt;"Defined","Missing mandate",IF(F16&lt;&gt;"Verified",IF(OR(F16="Assumption",F16="Unverified",F16="Conflicting"),F16,"Missing evidence label"),IF(OR(G16="",I16="",NOT(ISNUMBER(H16)),H16&lt;=0),"Missing evidence",IF(H16&gt;'Mandate'!$D$17,"Future evidence date",IF('Mandate'!$D$17-H16&gt;'Mandate'!$D$18,"Stale evidence","Verified"))))))</x:f>
        <x:v>Assumption</x:v>
      </x:c>
      <x:c r="N16" s="21" t="str">
        <x:f>IF(K16="Unused","Unused",IF(OR(K16&lt;&gt;"Active",L16="Invalid criterion",COUNTIFS($C$7:$C$78,C16,$D$7:$D$78,D16)&lt;&gt;1,AND(E16&lt;&gt;"Meets",E16&lt;&gt;"Fails",E16&lt;&gt;"Unknown")),"Invalid record",IF(L16="No","Optional finding",IF(E16="Fails","Fail",IF(OR(NOT(ISNUMBER(O16)),O16&lt;&gt;'Mandate'!$D$27,P16&lt;&gt;Q16),"Open: reassess basis",IF(AND(E16="Meets",M16="Verified"),"Met","Open"))))))</x:f>
        <x:v>Open</x:v>
      </x:c>
      <x:c r="O16" s="38" t="n">
        <x:v>1</x:v>
      </x:c>
      <x:c r="P16" s="12" t="str">
        <x:v>Capability and revenue transfer; Yes; Contract, license, relationship and key-person continuity after ownership changes.</x:v>
      </x:c>
      <x:c r="Q16" s="21" t="str">
        <x:f>IF(L16="Invalid criterion","Invalid criterion",INDEX('Mandate'!$D$34:$D$39,MATCH(D16,'Mandate'!$C$34:$C$39,0))&amp;"; "&amp;L16&amp;"; "&amp;INDEX('Mandate'!$F$34:$F$39,MATCH(D16,'Mandate'!$C$34:$C$39,0)))</x:f>
        <x:v>Capability and revenue transfer; Yes; Contract, license, relationship and key-person continuity after ownership changes.</x:v>
      </x:c>
      <x:c r="R16" s="2"/>
      <x:c r="S16" s="2"/>
      <x:c r="T16" s="2"/>
      <x:c r="U16" s="2"/>
      <x:c r="V16" s="2"/>
      <x:c r="W16" s="2"/>
      <x:c r="X16" s="2"/>
      <x:c r="Y16" s="2"/>
      <x:c r="Z16" s="2"/>
      <x:c r="AA16" s="2"/>
      <x:c r="AB16" s="2"/>
      <x:c r="AC16" s="2"/>
      <x:c r="AD16" s="2"/>
      <x:c r="AE16" s="2"/>
      <x:c r="AF16" s="2"/>
      <x:c r="AG16" s="2"/>
      <x:c r="AH16" s="2"/>
    </x:row>
    <x:row r="17" ht="80" customHeight="1">
      <x:c r="A17" s="1"/>
      <x:c r="B17" s="1"/>
      <x:c r="C17" s="12" t="str">
        <x:v>T02</x:v>
      </x:c>
      <x:c r="D17" s="12" t="str">
        <x:v>C05</x:v>
      </x:c>
      <x:c r="E17" s="12" t="str">
        <x:v>Meets</x:v>
      </x:c>
      <x:c r="F17" s="12" t="str">
        <x:v>Assumption</x:v>
      </x:c>
      <x:c r="G17" s="12" t="str">
        <x:v>Fictional example. Replace with target-specific source</x:v>
      </x:c>
      <x:c r="H17" s="16" t="n">
        <x:v>46275</x:v>
      </x:c>
      <x:c r="I17" s="12" t="str">
        <x:v>Assumption: test integration is feasible</x:v>
      </x:c>
      <x:c r="J17" s="12" t="str">
        <x:v>Obtain evidence, record the finding and reassess</x:v>
      </x:c>
      <x:c r="K17" s="21" t="str">
        <x:f>IF(OR(C17="",COUNTIFS('Targets'!$C$7:$C$18,C17)&lt;&gt;1),"Invalid target ID",IF(INDEX('Targets'!$D$7:$D$18,MATCH(C17,'Targets'!$C$7:$C$18,0))="","Unused","Active"))</x:f>
        <x:v>Active</x:v>
      </x:c>
      <x:c r="L17" s="21" t="str">
        <x:f>IF(OR(D17="",COUNTIFS('Mandate'!$C$34:$C$39,D17)&lt;&gt;1),"Invalid criterion",IF(INDEX('Mandate'!$G$34:$G$39,MATCH(D17,'Mandate'!$C$34:$C$39,0))&lt;&gt;"Defined","Invalid criterion",INDEX('Mandate'!$E$34:$E$39,MATCH(D17,'Mandate'!$C$34:$C$39,0))))</x:f>
        <x:v>Yes</x:v>
      </x:c>
      <x:c r="M17" s="21" t="str">
        <x:f>IF(K17="Unused","Unused",IF('Mandate'!$D$28&lt;&gt;"Defined","Missing mandate",IF(F17&lt;&gt;"Verified",IF(OR(F17="Assumption",F17="Unverified",F17="Conflicting"),F17,"Missing evidence label"),IF(OR(G17="",I17="",NOT(ISNUMBER(H17)),H17&lt;=0),"Missing evidence",IF(H17&gt;'Mandate'!$D$17,"Future evidence date",IF('Mandate'!$D$17-H17&gt;'Mandate'!$D$18,"Stale evidence","Verified"))))))</x:f>
        <x:v>Assumption</x:v>
      </x:c>
      <x:c r="N17" s="21" t="str">
        <x:f>IF(K17="Unused","Unused",IF(OR(K17&lt;&gt;"Active",L17="Invalid criterion",COUNTIFS($C$7:$C$78,C17,$D$7:$D$78,D17)&lt;&gt;1,AND(E17&lt;&gt;"Meets",E17&lt;&gt;"Fails",E17&lt;&gt;"Unknown")),"Invalid record",IF(L17="No","Optional finding",IF(E17="Fails","Fail",IF(OR(NOT(ISNUMBER(O17)),O17&lt;&gt;'Mandate'!$D$27,P17&lt;&gt;Q17),"Open: reassess basis",IF(AND(E17="Meets",M17="Verified"),"Met","Open"))))))</x:f>
        <x:v>Open</x:v>
      </x:c>
      <x:c r="O17" s="38" t="n">
        <x:v>1</x:v>
      </x:c>
      <x:c r="P17" s="12" t="str">
        <x:v>Integration is feasible; Yes; Named operating owner, resources and revenue-preservation plan.</x:v>
      </x:c>
      <x:c r="Q17" s="21" t="str">
        <x:f>IF(L17="Invalid criterion","Invalid criterion",INDEX('Mandate'!$D$34:$D$39,MATCH(D17,'Mandate'!$C$34:$C$39,0))&amp;"; "&amp;L17&amp;"; "&amp;INDEX('Mandate'!$F$34:$F$39,MATCH(D17,'Mandate'!$C$34:$C$39,0)))</x:f>
        <x:v>Integration is feasible; Yes; Named operating owner, resources and revenue-preservation plan.</x:v>
      </x:c>
      <x:c r="R17" s="2"/>
      <x:c r="S17" s="2"/>
      <x:c r="T17" s="2"/>
      <x:c r="U17" s="2"/>
      <x:c r="V17" s="2"/>
      <x:c r="W17" s="2"/>
      <x:c r="X17" s="2"/>
      <x:c r="Y17" s="2"/>
      <x:c r="Z17" s="2"/>
      <x:c r="AA17" s="2"/>
      <x:c r="AB17" s="2"/>
      <x:c r="AC17" s="2"/>
      <x:c r="AD17" s="2"/>
      <x:c r="AE17" s="2"/>
      <x:c r="AF17" s="2"/>
      <x:c r="AG17" s="2"/>
      <x:c r="AH17" s="2"/>
    </x:row>
    <x:row r="18" ht="80" customHeight="1">
      <x:c r="A18" s="1"/>
      <x:c r="B18" s="1"/>
      <x:c r="C18" s="12" t="str">
        <x:v>T02</x:v>
      </x:c>
      <x:c r="D18" s="12" t="str">
        <x:v>C06</x:v>
      </x:c>
      <x:c r="E18" s="12" t="str">
        <x:v>Meets</x:v>
      </x:c>
      <x:c r="F18" s="12" t="str">
        <x:v>Assumption</x:v>
      </x:c>
      <x:c r="G18" s="12" t="str">
        <x:v>Fictional example. Replace with target-specific source</x:v>
      </x:c>
      <x:c r="H18" s="16" t="n">
        <x:v>46275</x:v>
      </x:c>
      <x:c r="I18" s="12" t="str">
        <x:v>Assumption: test stays within strategic guardrails</x:v>
      </x:c>
      <x:c r="J18" s="12" t="str">
        <x:v>Obtain evidence, record the finding and reassess</x:v>
      </x:c>
      <x:c r="K18" s="21" t="str">
        <x:f>IF(OR(C18="",COUNTIFS('Targets'!$C$7:$C$18,C18)&lt;&gt;1),"Invalid target ID",IF(INDEX('Targets'!$D$7:$D$18,MATCH(C18,'Targets'!$C$7:$C$18,0))="","Unused","Active"))</x:f>
        <x:v>Active</x:v>
      </x:c>
      <x:c r="L18" s="21" t="str">
        <x:f>IF(OR(D18="",COUNTIFS('Mandate'!$C$34:$C$39,D18)&lt;&gt;1),"Invalid criterion",IF(INDEX('Mandate'!$G$34:$G$39,MATCH(D18,'Mandate'!$C$34:$C$39,0))&lt;&gt;"Defined","Invalid criterion",INDEX('Mandate'!$E$34:$E$39,MATCH(D18,'Mandate'!$C$34:$C$39,0))))</x:f>
        <x:v>Yes</x:v>
      </x:c>
      <x:c r="M18" s="21" t="str">
        <x:f>IF(K18="Unused","Unused",IF('Mandate'!$D$28&lt;&gt;"Defined","Missing mandate",IF(F18&lt;&gt;"Verified",IF(OR(F18="Assumption",F18="Unverified",F18="Conflicting"),F18,"Missing evidence label"),IF(OR(G18="",I18="",NOT(ISNUMBER(H18)),H18&lt;=0),"Missing evidence",IF(H18&gt;'Mandate'!$D$17,"Future evidence date",IF('Mandate'!$D$17-H18&gt;'Mandate'!$D$18,"Stale evidence","Verified"))))))</x:f>
        <x:v>Assumption</x:v>
      </x:c>
      <x:c r="N18" s="21" t="str">
        <x:f>IF(K18="Unused","Unused",IF(OR(K18&lt;&gt;"Active",L18="Invalid criterion",COUNTIFS($C$7:$C$78,C18,$D$7:$D$78,D18)&lt;&gt;1,AND(E18&lt;&gt;"Meets",E18&lt;&gt;"Fails",E18&lt;&gt;"Unknown")),"Invalid record",IF(L18="No","Optional finding",IF(E18="Fails","Fail",IF(OR(NOT(ISNUMBER(O18)),O18&lt;&gt;'Mandate'!$D$27,P18&lt;&gt;Q18),"Open: reassess basis",IF(AND(E18="Meets",M18="Verified"),"Met","Open"))))))</x:f>
        <x:v>Open</x:v>
      </x:c>
      <x:c r="O18" s="38" t="n">
        <x:v>1</x:v>
      </x:c>
      <x:c r="P18" s="12" t="str">
        <x:v>Stays within strategic guardrails; Yes; Review of exclusions, dependencies and specific walk-away conditions.</x:v>
      </x:c>
      <x:c r="Q18" s="21" t="str">
        <x:f>IF(L18="Invalid criterion","Invalid criterion",INDEX('Mandate'!$D$34:$D$39,MATCH(D18,'Mandate'!$C$34:$C$39,0))&amp;"; "&amp;L18&amp;"; "&amp;INDEX('Mandate'!$F$34:$F$39,MATCH(D18,'Mandate'!$C$34:$C$39,0)))</x:f>
        <x:v>Stays within strategic guardrails; Yes; Review of exclusions, dependencies and specific walk-away conditions.</x:v>
      </x:c>
      <x:c r="R18" s="2"/>
      <x:c r="S18" s="2"/>
      <x:c r="T18" s="2"/>
      <x:c r="U18" s="2"/>
      <x:c r="V18" s="2"/>
      <x:c r="W18" s="2"/>
      <x:c r="X18" s="2"/>
      <x:c r="Y18" s="2"/>
      <x:c r="Z18" s="2"/>
      <x:c r="AA18" s="2"/>
      <x:c r="AB18" s="2"/>
      <x:c r="AC18" s="2"/>
      <x:c r="AD18" s="2"/>
      <x:c r="AE18" s="2"/>
      <x:c r="AF18" s="2"/>
      <x:c r="AG18" s="2"/>
      <x:c r="AH18" s="2"/>
    </x:row>
    <x:row r="19" ht="80" customHeight="1">
      <x:c r="A19" s="1"/>
      <x:c r="B19" s="1"/>
      <x:c r="C19" s="12" t="str">
        <x:v>T03</x:v>
      </x:c>
      <x:c r="D19" s="12" t="str">
        <x:v>C01</x:v>
      </x:c>
      <x:c r="E19" s="12" t="str">
        <x:v>Meets</x:v>
      </x:c>
      <x:c r="F19" s="12" t="str">
        <x:v>Assumption</x:v>
      </x:c>
      <x:c r="G19" s="12" t="str">
        <x:v>Fictional example. Replace with target-specific source</x:v>
      </x:c>
      <x:c r="H19" s="16" t="n">
        <x:v>46275</x:v>
      </x:c>
      <x:c r="I19" s="12" t="str">
        <x:v>Assumption: test closes the capability gap</x:v>
      </x:c>
      <x:c r="J19" s="12" t="str">
        <x:v>Obtain evidence, record the finding and reassess</x:v>
      </x:c>
      <x:c r="K19" s="21" t="str">
        <x:f>IF(OR(C19="",COUNTIFS('Targets'!$C$7:$C$18,C19)&lt;&gt;1),"Invalid target ID",IF(INDEX('Targets'!$D$7:$D$18,MATCH(C19,'Targets'!$C$7:$C$18,0))="","Unused","Active"))</x:f>
        <x:v>Active</x:v>
      </x:c>
      <x:c r="L19" s="21" t="str">
        <x:f>IF(OR(D19="",COUNTIFS('Mandate'!$C$34:$C$39,D19)&lt;&gt;1),"Invalid criterion",IF(INDEX('Mandate'!$G$34:$G$39,MATCH(D19,'Mandate'!$C$34:$C$39,0))&lt;&gt;"Defined","Invalid criterion",INDEX('Mandate'!$E$34:$E$39,MATCH(D19,'Mandate'!$C$34:$C$39,0))))</x:f>
        <x:v>Yes</x:v>
      </x:c>
      <x:c r="M19" s="21" t="str">
        <x:f>IF(K19="Unused","Unused",IF('Mandate'!$D$28&lt;&gt;"Defined","Missing mandate",IF(F19&lt;&gt;"Verified",IF(OR(F19="Assumption",F19="Unverified",F19="Conflicting"),F19,"Missing evidence label"),IF(OR(G19="",I19="",NOT(ISNUMBER(H19)),H19&lt;=0),"Missing evidence",IF(H19&gt;'Mandate'!$D$17,"Future evidence date",IF('Mandate'!$D$17-H19&gt;'Mandate'!$D$18,"Stale evidence","Verified"))))))</x:f>
        <x:v>Assumption</x:v>
      </x:c>
      <x:c r="N19" s="21" t="str">
        <x:f>IF(K19="Unused","Unused",IF(OR(K19&lt;&gt;"Active",L19="Invalid criterion",COUNTIFS($C$7:$C$78,C19,$D$7:$D$78,D19)&lt;&gt;1,AND(E19&lt;&gt;"Meets",E19&lt;&gt;"Fails",E19&lt;&gt;"Unknown")),"Invalid record",IF(L19="No","Optional finding",IF(E19="Fails","Fail",IF(OR(NOT(ISNUMBER(O19)),O19&lt;&gt;'Mandate'!$D$27,P19&lt;&gt;Q19),"Open: reassess basis",IF(AND(E19="Meets",M19="Verified"),"Met","Open"))))))</x:f>
        <x:v>Open</x:v>
      </x:c>
      <x:c r="O19" s="38" t="n">
        <x:v>1</x:v>
      </x:c>
      <x:c r="P19" s="12" t="str">
        <x:v>Closes the capability gap; Yes; Demonstrated workflow and team capability mapped to the mandate.</x:v>
      </x:c>
      <x:c r="Q19" s="21" t="str">
        <x:f>IF(L19="Invalid criterion","Invalid criterion",INDEX('Mandate'!$D$34:$D$39,MATCH(D19,'Mandate'!$C$34:$C$39,0))&amp;"; "&amp;L19&amp;"; "&amp;INDEX('Mandate'!$F$34:$F$39,MATCH(D19,'Mandate'!$C$34:$C$39,0)))</x:f>
        <x:v>Closes the capability gap; Yes; Demonstrated workflow and team capability mapped to the mandate.</x:v>
      </x:c>
      <x:c r="R19" s="2"/>
      <x:c r="S19" s="2"/>
      <x:c r="T19" s="2"/>
      <x:c r="U19" s="2"/>
      <x:c r="V19" s="2"/>
      <x:c r="W19" s="2"/>
      <x:c r="X19" s="2"/>
      <x:c r="Y19" s="2"/>
      <x:c r="Z19" s="2"/>
      <x:c r="AA19" s="2"/>
      <x:c r="AB19" s="2"/>
      <x:c r="AC19" s="2"/>
      <x:c r="AD19" s="2"/>
      <x:c r="AE19" s="2"/>
      <x:c r="AF19" s="2"/>
      <x:c r="AG19" s="2"/>
      <x:c r="AH19" s="2"/>
    </x:row>
    <x:row r="20" ht="80" customHeight="1">
      <x:c r="A20" s="1"/>
      <x:c r="B20" s="1"/>
      <x:c r="C20" s="12" t="str">
        <x:v>T03</x:v>
      </x:c>
      <x:c r="D20" s="12" t="str">
        <x:v>C02</x:v>
      </x:c>
      <x:c r="E20" s="12" t="str">
        <x:v>Meets</x:v>
      </x:c>
      <x:c r="F20" s="12" t="str">
        <x:v>Assumption</x:v>
      </x:c>
      <x:c r="G20" s="12" t="str">
        <x:v>Fictional example. Replace with target-specific source</x:v>
      </x:c>
      <x:c r="H20" s="16" t="n">
        <x:v>46275</x:v>
      </x:c>
      <x:c r="I20" s="12" t="str">
        <x:v>Assumption: test fits market and business perimeter</x:v>
      </x:c>
      <x:c r="J20" s="12" t="str">
        <x:v>Obtain evidence, record the finding and reassess</x:v>
      </x:c>
      <x:c r="K20" s="21" t="str">
        <x:f>IF(OR(C20="",COUNTIFS('Targets'!$C$7:$C$18,C20)&lt;&gt;1),"Invalid target ID",IF(INDEX('Targets'!$D$7:$D$18,MATCH(C20,'Targets'!$C$7:$C$18,0))="","Unused","Active"))</x:f>
        <x:v>Active</x:v>
      </x:c>
      <x:c r="L20" s="21" t="str">
        <x:f>IF(OR(D20="",COUNTIFS('Mandate'!$C$34:$C$39,D20)&lt;&gt;1),"Invalid criterion",IF(INDEX('Mandate'!$G$34:$G$39,MATCH(D20,'Mandate'!$C$34:$C$39,0))&lt;&gt;"Defined","Invalid criterion",INDEX('Mandate'!$E$34:$E$39,MATCH(D20,'Mandate'!$C$34:$C$39,0))))</x:f>
        <x:v>Yes</x:v>
      </x:c>
      <x:c r="M20" s="21" t="str">
        <x:f>IF(K20="Unused","Unused",IF('Mandate'!$D$28&lt;&gt;"Defined","Missing mandate",IF(F20&lt;&gt;"Verified",IF(OR(F20="Assumption",F20="Unverified",F20="Conflicting"),F20,"Missing evidence label"),IF(OR(G20="",I20="",NOT(ISNUMBER(H20)),H20&lt;=0),"Missing evidence",IF(H20&gt;'Mandate'!$D$17,"Future evidence date",IF('Mandate'!$D$17-H20&gt;'Mandate'!$D$18,"Stale evidence","Verified"))))))</x:f>
        <x:v>Assumption</x:v>
      </x:c>
      <x:c r="N20" s="21" t="str">
        <x:f>IF(K20="Unused","Unused",IF(OR(K20&lt;&gt;"Active",L20="Invalid criterion",COUNTIFS($C$7:$C$78,C20,$D$7:$D$78,D20)&lt;&gt;1,AND(E20&lt;&gt;"Meets",E20&lt;&gt;"Fails",E20&lt;&gt;"Unknown")),"Invalid record",IF(L20="No","Optional finding",IF(E20="Fails","Fail",IF(OR(NOT(ISNUMBER(O20)),O20&lt;&gt;'Mandate'!$D$27,P20&lt;&gt;Q20),"Open: reassess basis",IF(AND(E20="Meets",M20="Verified"),"Met","Open"))))))</x:f>
        <x:v>Open</x:v>
      </x:c>
      <x:c r="O20" s="38" t="n">
        <x:v>1</x:v>
      </x:c>
      <x:c r="P20" s="12" t="str">
        <x:v>Fits market and business perimeter; Yes; Revenue mix, customer segments, geography and business model.</x:v>
      </x:c>
      <x:c r="Q20" s="21" t="str">
        <x:f>IF(L20="Invalid criterion","Invalid criterion",INDEX('Mandate'!$D$34:$D$39,MATCH(D20,'Mandate'!$C$34:$C$39,0))&amp;"; "&amp;L20&amp;"; "&amp;INDEX('Mandate'!$F$34:$F$39,MATCH(D20,'Mandate'!$C$34:$C$39,0)))</x:f>
        <x:v>Fits market and business perimeter; Yes; Revenue mix, customer segments, geography and business model.</x:v>
      </x:c>
      <x:c r="R20" s="2"/>
      <x:c r="S20" s="2"/>
      <x:c r="T20" s="2"/>
      <x:c r="U20" s="2"/>
      <x:c r="V20" s="2"/>
      <x:c r="W20" s="2"/>
      <x:c r="X20" s="2"/>
      <x:c r="Y20" s="2"/>
      <x:c r="Z20" s="2"/>
      <x:c r="AA20" s="2"/>
      <x:c r="AB20" s="2"/>
      <x:c r="AC20" s="2"/>
      <x:c r="AD20" s="2"/>
      <x:c r="AE20" s="2"/>
      <x:c r="AF20" s="2"/>
      <x:c r="AG20" s="2"/>
      <x:c r="AH20" s="2"/>
    </x:row>
    <x:row r="21" ht="80" customHeight="1">
      <x:c r="A21" s="1"/>
      <x:c r="B21" s="1"/>
      <x:c r="C21" s="12" t="str">
        <x:v>T03</x:v>
      </x:c>
      <x:c r="D21" s="12" t="str">
        <x:v>C03</x:v>
      </x:c>
      <x:c r="E21" s="12" t="str">
        <x:v>Meets</x:v>
      </x:c>
      <x:c r="F21" s="12" t="str">
        <x:v>Assumption</x:v>
      </x:c>
      <x:c r="G21" s="12" t="str">
        <x:v>Fictional example. Replace with target-specific source</x:v>
      </x:c>
      <x:c r="H21" s="16" t="n">
        <x:v>46275</x:v>
      </x:c>
      <x:c r="I21" s="12" t="str">
        <x:v>Assumption: test revenue and earnings support the thesis</x:v>
      </x:c>
      <x:c r="J21" s="12" t="str">
        <x:v>Obtain evidence, record the finding and reassess</x:v>
      </x:c>
      <x:c r="K21" s="21" t="str">
        <x:f>IF(OR(C21="",COUNTIFS('Targets'!$C$7:$C$18,C21)&lt;&gt;1),"Invalid target ID",IF(INDEX('Targets'!$D$7:$D$18,MATCH(C21,'Targets'!$C$7:$C$18,0))="","Unused","Active"))</x:f>
        <x:v>Active</x:v>
      </x:c>
      <x:c r="L21" s="21" t="str">
        <x:f>IF(OR(D21="",COUNTIFS('Mandate'!$C$34:$C$39,D21)&lt;&gt;1),"Invalid criterion",IF(INDEX('Mandate'!$G$34:$G$39,MATCH(D21,'Mandate'!$C$34:$C$39,0))&lt;&gt;"Defined","Invalid criterion",INDEX('Mandate'!$E$34:$E$39,MATCH(D21,'Mandate'!$C$34:$C$39,0))))</x:f>
        <x:v>Yes</x:v>
      </x:c>
      <x:c r="M21" s="21" t="str">
        <x:f>IF(K21="Unused","Unused",IF('Mandate'!$D$28&lt;&gt;"Defined","Missing mandate",IF(F21&lt;&gt;"Verified",IF(OR(F21="Assumption",F21="Unverified",F21="Conflicting"),F21,"Missing evidence label"),IF(OR(G21="",I21="",NOT(ISNUMBER(H21)),H21&lt;=0),"Missing evidence",IF(H21&gt;'Mandate'!$D$17,"Future evidence date",IF('Mandate'!$D$17-H21&gt;'Mandate'!$D$18,"Stale evidence","Verified"))))))</x:f>
        <x:v>Assumption</x:v>
      </x:c>
      <x:c r="N21" s="21" t="str">
        <x:f>IF(K21="Unused","Unused",IF(OR(K21&lt;&gt;"Active",L21="Invalid criterion",COUNTIFS($C$7:$C$78,C21,$D$7:$D$78,D21)&lt;&gt;1,AND(E21&lt;&gt;"Meets",E21&lt;&gt;"Fails",E21&lt;&gt;"Unknown")),"Invalid record",IF(L21="No","Optional finding",IF(E21="Fails","Fail",IF(OR(NOT(ISNUMBER(O21)),O21&lt;&gt;'Mandate'!$D$27,P21&lt;&gt;Q21),"Open: reassess basis",IF(AND(E21="Meets",M21="Verified"),"Met","Open"))))))</x:f>
        <x:v>Open</x:v>
      </x:c>
      <x:c r="O21" s="38" t="n">
        <x:v>1</x:v>
      </x:c>
      <x:c r="P21" s="12" t="str">
        <x:v>Revenue and earnings support the thesis; Yes; Recurring revenue, retention, concentration and normalized economics.</x:v>
      </x:c>
      <x:c r="Q21" s="21" t="str">
        <x:f>IF(L21="Invalid criterion","Invalid criterion",INDEX('Mandate'!$D$34:$D$39,MATCH(D21,'Mandate'!$C$34:$C$39,0))&amp;"; "&amp;L21&amp;"; "&amp;INDEX('Mandate'!$F$34:$F$39,MATCH(D21,'Mandate'!$C$34:$C$39,0)))</x:f>
        <x:v>Revenue and earnings support the thesis; Yes; Recurring revenue, retention, concentration and normalized economics.</x:v>
      </x:c>
      <x:c r="R21" s="2"/>
      <x:c r="S21" s="2"/>
      <x:c r="T21" s="2"/>
      <x:c r="U21" s="2"/>
      <x:c r="V21" s="2"/>
      <x:c r="W21" s="2"/>
      <x:c r="X21" s="2"/>
      <x:c r="Y21" s="2"/>
      <x:c r="Z21" s="2"/>
      <x:c r="AA21" s="2"/>
      <x:c r="AB21" s="2"/>
      <x:c r="AC21" s="2"/>
      <x:c r="AD21" s="2"/>
      <x:c r="AE21" s="2"/>
      <x:c r="AF21" s="2"/>
      <x:c r="AG21" s="2"/>
      <x:c r="AH21" s="2"/>
    </x:row>
    <x:row r="22" ht="80" customHeight="1">
      <x:c r="A22" s="1"/>
      <x:c r="B22" s="1"/>
      <x:c r="C22" s="12" t="str">
        <x:v>T03</x:v>
      </x:c>
      <x:c r="D22" s="12" t="str">
        <x:v>C04</x:v>
      </x:c>
      <x:c r="E22" s="12" t="str">
        <x:v>Meets</x:v>
      </x:c>
      <x:c r="F22" s="12" t="str">
        <x:v>Assumption</x:v>
      </x:c>
      <x:c r="G22" s="12" t="str">
        <x:v>Fictional example. Replace with target-specific source</x:v>
      </x:c>
      <x:c r="H22" s="16" t="n">
        <x:v>46275</x:v>
      </x:c>
      <x:c r="I22" s="12" t="str">
        <x:v>Assumption: test capability and revenue transfer</x:v>
      </x:c>
      <x:c r="J22" s="12" t="str">
        <x:v>Obtain evidence, record the finding and reassess</x:v>
      </x:c>
      <x:c r="K22" s="21" t="str">
        <x:f>IF(OR(C22="",COUNTIFS('Targets'!$C$7:$C$18,C22)&lt;&gt;1),"Invalid target ID",IF(INDEX('Targets'!$D$7:$D$18,MATCH(C22,'Targets'!$C$7:$C$18,0))="","Unused","Active"))</x:f>
        <x:v>Active</x:v>
      </x:c>
      <x:c r="L22" s="21" t="str">
        <x:f>IF(OR(D22="",COUNTIFS('Mandate'!$C$34:$C$39,D22)&lt;&gt;1),"Invalid criterion",IF(INDEX('Mandate'!$G$34:$G$39,MATCH(D22,'Mandate'!$C$34:$C$39,0))&lt;&gt;"Defined","Invalid criterion",INDEX('Mandate'!$E$34:$E$39,MATCH(D22,'Mandate'!$C$34:$C$39,0))))</x:f>
        <x:v>Yes</x:v>
      </x:c>
      <x:c r="M22" s="21" t="str">
        <x:f>IF(K22="Unused","Unused",IF('Mandate'!$D$28&lt;&gt;"Defined","Missing mandate",IF(F22&lt;&gt;"Verified",IF(OR(F22="Assumption",F22="Unverified",F22="Conflicting"),F22,"Missing evidence label"),IF(OR(G22="",I22="",NOT(ISNUMBER(H22)),H22&lt;=0),"Missing evidence",IF(H22&gt;'Mandate'!$D$17,"Future evidence date",IF('Mandate'!$D$17-H22&gt;'Mandate'!$D$18,"Stale evidence","Verified"))))))</x:f>
        <x:v>Assumption</x:v>
      </x:c>
      <x:c r="N22" s="21" t="str">
        <x:f>IF(K22="Unused","Unused",IF(OR(K22&lt;&gt;"Active",L22="Invalid criterion",COUNTIFS($C$7:$C$78,C22,$D$7:$D$78,D22)&lt;&gt;1,AND(E22&lt;&gt;"Meets",E22&lt;&gt;"Fails",E22&lt;&gt;"Unknown")),"Invalid record",IF(L22="No","Optional finding",IF(E22="Fails","Fail",IF(OR(NOT(ISNUMBER(O22)),O22&lt;&gt;'Mandate'!$D$27,P22&lt;&gt;Q22),"Open: reassess basis",IF(AND(E22="Meets",M22="Verified"),"Met","Open"))))))</x:f>
        <x:v>Open</x:v>
      </x:c>
      <x:c r="O22" s="38" t="n">
        <x:v>1</x:v>
      </x:c>
      <x:c r="P22" s="12" t="str">
        <x:v>Capability and revenue transfer; Yes; Contract, license, relationship and key-person continuity after ownership changes.</x:v>
      </x:c>
      <x:c r="Q22" s="21" t="str">
        <x:f>IF(L22="Invalid criterion","Invalid criterion",INDEX('Mandate'!$D$34:$D$39,MATCH(D22,'Mandate'!$C$34:$C$39,0))&amp;"; "&amp;L22&amp;"; "&amp;INDEX('Mandate'!$F$34:$F$39,MATCH(D22,'Mandate'!$C$34:$C$39,0)))</x:f>
        <x:v>Capability and revenue transfer; Yes; Contract, license, relationship and key-person continuity after ownership changes.</x:v>
      </x:c>
      <x:c r="R22" s="2"/>
      <x:c r="S22" s="2"/>
      <x:c r="T22" s="2"/>
      <x:c r="U22" s="2"/>
      <x:c r="V22" s="2"/>
      <x:c r="W22" s="2"/>
      <x:c r="X22" s="2"/>
      <x:c r="Y22" s="2"/>
      <x:c r="Z22" s="2"/>
      <x:c r="AA22" s="2"/>
      <x:c r="AB22" s="2"/>
      <x:c r="AC22" s="2"/>
      <x:c r="AD22" s="2"/>
      <x:c r="AE22" s="2"/>
      <x:c r="AF22" s="2"/>
      <x:c r="AG22" s="2"/>
      <x:c r="AH22" s="2"/>
    </x:row>
    <x:row r="23" ht="80" customHeight="1">
      <x:c r="A23" s="1"/>
      <x:c r="B23" s="1"/>
      <x:c r="C23" s="12" t="str">
        <x:v>T03</x:v>
      </x:c>
      <x:c r="D23" s="12" t="str">
        <x:v>C05</x:v>
      </x:c>
      <x:c r="E23" s="12" t="str">
        <x:v>Meets</x:v>
      </x:c>
      <x:c r="F23" s="12" t="str">
        <x:v>Assumption</x:v>
      </x:c>
      <x:c r="G23" s="12" t="str">
        <x:v>Fictional example. Replace with target-specific source</x:v>
      </x:c>
      <x:c r="H23" s="16" t="n">
        <x:v>46275</x:v>
      </x:c>
      <x:c r="I23" s="12" t="str">
        <x:v>Assumption: test integration is feasible</x:v>
      </x:c>
      <x:c r="J23" s="12" t="str">
        <x:v>Obtain evidence, record the finding and reassess</x:v>
      </x:c>
      <x:c r="K23" s="21" t="str">
        <x:f>IF(OR(C23="",COUNTIFS('Targets'!$C$7:$C$18,C23)&lt;&gt;1),"Invalid target ID",IF(INDEX('Targets'!$D$7:$D$18,MATCH(C23,'Targets'!$C$7:$C$18,0))="","Unused","Active"))</x:f>
        <x:v>Active</x:v>
      </x:c>
      <x:c r="L23" s="21" t="str">
        <x:f>IF(OR(D23="",COUNTIFS('Mandate'!$C$34:$C$39,D23)&lt;&gt;1),"Invalid criterion",IF(INDEX('Mandate'!$G$34:$G$39,MATCH(D23,'Mandate'!$C$34:$C$39,0))&lt;&gt;"Defined","Invalid criterion",INDEX('Mandate'!$E$34:$E$39,MATCH(D23,'Mandate'!$C$34:$C$39,0))))</x:f>
        <x:v>Yes</x:v>
      </x:c>
      <x:c r="M23" s="21" t="str">
        <x:f>IF(K23="Unused","Unused",IF('Mandate'!$D$28&lt;&gt;"Defined","Missing mandate",IF(F23&lt;&gt;"Verified",IF(OR(F23="Assumption",F23="Unverified",F23="Conflicting"),F23,"Missing evidence label"),IF(OR(G23="",I23="",NOT(ISNUMBER(H23)),H23&lt;=0),"Missing evidence",IF(H23&gt;'Mandate'!$D$17,"Future evidence date",IF('Mandate'!$D$17-H23&gt;'Mandate'!$D$18,"Stale evidence","Verified"))))))</x:f>
        <x:v>Assumption</x:v>
      </x:c>
      <x:c r="N23" s="21" t="str">
        <x:f>IF(K23="Unused","Unused",IF(OR(K23&lt;&gt;"Active",L23="Invalid criterion",COUNTIFS($C$7:$C$78,C23,$D$7:$D$78,D23)&lt;&gt;1,AND(E23&lt;&gt;"Meets",E23&lt;&gt;"Fails",E23&lt;&gt;"Unknown")),"Invalid record",IF(L23="No","Optional finding",IF(E23="Fails","Fail",IF(OR(NOT(ISNUMBER(O23)),O23&lt;&gt;'Mandate'!$D$27,P23&lt;&gt;Q23),"Open: reassess basis",IF(AND(E23="Meets",M23="Verified"),"Met","Open"))))))</x:f>
        <x:v>Open</x:v>
      </x:c>
      <x:c r="O23" s="38" t="n">
        <x:v>1</x:v>
      </x:c>
      <x:c r="P23" s="12" t="str">
        <x:v>Integration is feasible; Yes; Named operating owner, resources and revenue-preservation plan.</x:v>
      </x:c>
      <x:c r="Q23" s="21" t="str">
        <x:f>IF(L23="Invalid criterion","Invalid criterion",INDEX('Mandate'!$D$34:$D$39,MATCH(D23,'Mandate'!$C$34:$C$39,0))&amp;"; "&amp;L23&amp;"; "&amp;INDEX('Mandate'!$F$34:$F$39,MATCH(D23,'Mandate'!$C$34:$C$39,0)))</x:f>
        <x:v>Integration is feasible; Yes; Named operating owner, resources and revenue-preservation plan.</x:v>
      </x:c>
      <x:c r="R23" s="2"/>
      <x:c r="S23" s="2"/>
      <x:c r="T23" s="2"/>
      <x:c r="U23" s="2"/>
      <x:c r="V23" s="2"/>
      <x:c r="W23" s="2"/>
      <x:c r="X23" s="2"/>
      <x:c r="Y23" s="2"/>
      <x:c r="Z23" s="2"/>
      <x:c r="AA23" s="2"/>
      <x:c r="AB23" s="2"/>
      <x:c r="AC23" s="2"/>
      <x:c r="AD23" s="2"/>
      <x:c r="AE23" s="2"/>
      <x:c r="AF23" s="2"/>
      <x:c r="AG23" s="2"/>
      <x:c r="AH23" s="2"/>
    </x:row>
    <x:row r="24" ht="80" customHeight="1">
      <x:c r="A24" s="1"/>
      <x:c r="B24" s="1"/>
      <x:c r="C24" s="12" t="str">
        <x:v>T03</x:v>
      </x:c>
      <x:c r="D24" s="12" t="str">
        <x:v>C06</x:v>
      </x:c>
      <x:c r="E24" s="12" t="str">
        <x:v>Meets</x:v>
      </x:c>
      <x:c r="F24" s="12" t="str">
        <x:v>Assumption</x:v>
      </x:c>
      <x:c r="G24" s="12" t="str">
        <x:v>Fictional example. Replace with target-specific source</x:v>
      </x:c>
      <x:c r="H24" s="16" t="n">
        <x:v>46275</x:v>
      </x:c>
      <x:c r="I24" s="12" t="str">
        <x:v>Assumption: test stays within strategic guardrails</x:v>
      </x:c>
      <x:c r="J24" s="12" t="str">
        <x:v>Obtain evidence, record the finding and reassess</x:v>
      </x:c>
      <x:c r="K24" s="21" t="str">
        <x:f>IF(OR(C24="",COUNTIFS('Targets'!$C$7:$C$18,C24)&lt;&gt;1),"Invalid target ID",IF(INDEX('Targets'!$D$7:$D$18,MATCH(C24,'Targets'!$C$7:$C$18,0))="","Unused","Active"))</x:f>
        <x:v>Active</x:v>
      </x:c>
      <x:c r="L24" s="21" t="str">
        <x:f>IF(OR(D24="",COUNTIFS('Mandate'!$C$34:$C$39,D24)&lt;&gt;1),"Invalid criterion",IF(INDEX('Mandate'!$G$34:$G$39,MATCH(D24,'Mandate'!$C$34:$C$39,0))&lt;&gt;"Defined","Invalid criterion",INDEX('Mandate'!$E$34:$E$39,MATCH(D24,'Mandate'!$C$34:$C$39,0))))</x:f>
        <x:v>Yes</x:v>
      </x:c>
      <x:c r="M24" s="21" t="str">
        <x:f>IF(K24="Unused","Unused",IF('Mandate'!$D$28&lt;&gt;"Defined","Missing mandate",IF(F24&lt;&gt;"Verified",IF(OR(F24="Assumption",F24="Unverified",F24="Conflicting"),F24,"Missing evidence label"),IF(OR(G24="",I24="",NOT(ISNUMBER(H24)),H24&lt;=0),"Missing evidence",IF(H24&gt;'Mandate'!$D$17,"Future evidence date",IF('Mandate'!$D$17-H24&gt;'Mandate'!$D$18,"Stale evidence","Verified"))))))</x:f>
        <x:v>Assumption</x:v>
      </x:c>
      <x:c r="N24" s="21" t="str">
        <x:f>IF(K24="Unused","Unused",IF(OR(K24&lt;&gt;"Active",L24="Invalid criterion",COUNTIFS($C$7:$C$78,C24,$D$7:$D$78,D24)&lt;&gt;1,AND(E24&lt;&gt;"Meets",E24&lt;&gt;"Fails",E24&lt;&gt;"Unknown")),"Invalid record",IF(L24="No","Optional finding",IF(E24="Fails","Fail",IF(OR(NOT(ISNUMBER(O24)),O24&lt;&gt;'Mandate'!$D$27,P24&lt;&gt;Q24),"Open: reassess basis",IF(AND(E24="Meets",M24="Verified"),"Met","Open"))))))</x:f>
        <x:v>Open</x:v>
      </x:c>
      <x:c r="O24" s="38" t="n">
        <x:v>1</x:v>
      </x:c>
      <x:c r="P24" s="12" t="str">
        <x:v>Stays within strategic guardrails; Yes; Review of exclusions, dependencies and specific walk-away conditions.</x:v>
      </x:c>
      <x:c r="Q24" s="21" t="str">
        <x:f>IF(L24="Invalid criterion","Invalid criterion",INDEX('Mandate'!$D$34:$D$39,MATCH(D24,'Mandate'!$C$34:$C$39,0))&amp;"; "&amp;L24&amp;"; "&amp;INDEX('Mandate'!$F$34:$F$39,MATCH(D24,'Mandate'!$C$34:$C$39,0)))</x:f>
        <x:v>Stays within strategic guardrails; Yes; Review of exclusions, dependencies and specific walk-away conditions.</x:v>
      </x:c>
      <x:c r="R24" s="2"/>
      <x:c r="S24" s="2"/>
      <x:c r="T24" s="2"/>
      <x:c r="U24" s="2"/>
      <x:c r="V24" s="2"/>
      <x:c r="W24" s="2"/>
      <x:c r="X24" s="2"/>
      <x:c r="Y24" s="2"/>
      <x:c r="Z24" s="2"/>
      <x:c r="AA24" s="2"/>
      <x:c r="AB24" s="2"/>
      <x:c r="AC24" s="2"/>
      <x:c r="AD24" s="2"/>
      <x:c r="AE24" s="2"/>
      <x:c r="AF24" s="2"/>
      <x:c r="AG24" s="2"/>
      <x:c r="AH24" s="2"/>
    </x:row>
    <x:row r="25" ht="80" customHeight="1">
      <x:c r="A25" s="1"/>
      <x:c r="B25" s="1"/>
      <x:c r="C25" s="12" t="str">
        <x:v>T04</x:v>
      </x:c>
      <x:c r="D25" s="12" t="str">
        <x:v>C01</x:v>
      </x:c>
      <x:c r="E25" s="12" t="str">
        <x:v>Meets</x:v>
      </x:c>
      <x:c r="F25" s="12" t="str">
        <x:v>Assumption</x:v>
      </x:c>
      <x:c r="G25" s="12" t="str">
        <x:v>Fictional example. Replace with target-specific source</x:v>
      </x:c>
      <x:c r="H25" s="16" t="n">
        <x:v>46275</x:v>
      </x:c>
      <x:c r="I25" s="12" t="str">
        <x:v>Assumption: test closes the capability gap</x:v>
      </x:c>
      <x:c r="J25" s="12" t="str">
        <x:v>Obtain evidence, record the finding and reassess</x:v>
      </x:c>
      <x:c r="K25" s="21" t="str">
        <x:f>IF(OR(C25="",COUNTIFS('Targets'!$C$7:$C$18,C25)&lt;&gt;1),"Invalid target ID",IF(INDEX('Targets'!$D$7:$D$18,MATCH(C25,'Targets'!$C$7:$C$18,0))="","Unused","Active"))</x:f>
        <x:v>Active</x:v>
      </x:c>
      <x:c r="L25" s="21" t="str">
        <x:f>IF(OR(D25="",COUNTIFS('Mandate'!$C$34:$C$39,D25)&lt;&gt;1),"Invalid criterion",IF(INDEX('Mandate'!$G$34:$G$39,MATCH(D25,'Mandate'!$C$34:$C$39,0))&lt;&gt;"Defined","Invalid criterion",INDEX('Mandate'!$E$34:$E$39,MATCH(D25,'Mandate'!$C$34:$C$39,0))))</x:f>
        <x:v>Yes</x:v>
      </x:c>
      <x:c r="M25" s="21" t="str">
        <x:f>IF(K25="Unused","Unused",IF('Mandate'!$D$28&lt;&gt;"Defined","Missing mandate",IF(F25&lt;&gt;"Verified",IF(OR(F25="Assumption",F25="Unverified",F25="Conflicting"),F25,"Missing evidence label"),IF(OR(G25="",I25="",NOT(ISNUMBER(H25)),H25&lt;=0),"Missing evidence",IF(H25&gt;'Mandate'!$D$17,"Future evidence date",IF('Mandate'!$D$17-H25&gt;'Mandate'!$D$18,"Stale evidence","Verified"))))))</x:f>
        <x:v>Assumption</x:v>
      </x:c>
      <x:c r="N25" s="21" t="str">
        <x:f>IF(K25="Unused","Unused",IF(OR(K25&lt;&gt;"Active",L25="Invalid criterion",COUNTIFS($C$7:$C$78,C25,$D$7:$D$78,D25)&lt;&gt;1,AND(E25&lt;&gt;"Meets",E25&lt;&gt;"Fails",E25&lt;&gt;"Unknown")),"Invalid record",IF(L25="No","Optional finding",IF(E25="Fails","Fail",IF(OR(NOT(ISNUMBER(O25)),O25&lt;&gt;'Mandate'!$D$27,P25&lt;&gt;Q25),"Open: reassess basis",IF(AND(E25="Meets",M25="Verified"),"Met","Open"))))))</x:f>
        <x:v>Open</x:v>
      </x:c>
      <x:c r="O25" s="38" t="n">
        <x:v>1</x:v>
      </x:c>
      <x:c r="P25" s="12" t="str">
        <x:v>Closes the capability gap; Yes; Demonstrated workflow and team capability mapped to the mandate.</x:v>
      </x:c>
      <x:c r="Q25" s="21" t="str">
        <x:f>IF(L25="Invalid criterion","Invalid criterion",INDEX('Mandate'!$D$34:$D$39,MATCH(D25,'Mandate'!$C$34:$C$39,0))&amp;"; "&amp;L25&amp;"; "&amp;INDEX('Mandate'!$F$34:$F$39,MATCH(D25,'Mandate'!$C$34:$C$39,0)))</x:f>
        <x:v>Closes the capability gap; Yes; Demonstrated workflow and team capability mapped to the mandate.</x:v>
      </x:c>
      <x:c r="R25" s="2"/>
      <x:c r="S25" s="2"/>
      <x:c r="T25" s="2"/>
      <x:c r="U25" s="2"/>
      <x:c r="V25" s="2"/>
      <x:c r="W25" s="2"/>
      <x:c r="X25" s="2"/>
      <x:c r="Y25" s="2"/>
      <x:c r="Z25" s="2"/>
      <x:c r="AA25" s="2"/>
      <x:c r="AB25" s="2"/>
      <x:c r="AC25" s="2"/>
      <x:c r="AD25" s="2"/>
      <x:c r="AE25" s="2"/>
      <x:c r="AF25" s="2"/>
      <x:c r="AG25" s="2"/>
      <x:c r="AH25" s="2"/>
    </x:row>
    <x:row r="26" ht="80" customHeight="1">
      <x:c r="A26" s="1"/>
      <x:c r="B26" s="1"/>
      <x:c r="C26" s="12" t="str">
        <x:v>T04</x:v>
      </x:c>
      <x:c r="D26" s="12" t="str">
        <x:v>C02</x:v>
      </x:c>
      <x:c r="E26" s="12" t="str">
        <x:v>Meets</x:v>
      </x:c>
      <x:c r="F26" s="12" t="str">
        <x:v>Assumption</x:v>
      </x:c>
      <x:c r="G26" s="12" t="str">
        <x:v>Fictional example. Replace with target-specific source</x:v>
      </x:c>
      <x:c r="H26" s="16" t="n">
        <x:v>46275</x:v>
      </x:c>
      <x:c r="I26" s="12" t="str">
        <x:v>Assumption: test fits market and business perimeter</x:v>
      </x:c>
      <x:c r="J26" s="12" t="str">
        <x:v>Obtain evidence, record the finding and reassess</x:v>
      </x:c>
      <x:c r="K26" s="21" t="str">
        <x:f>IF(OR(C26="",COUNTIFS('Targets'!$C$7:$C$18,C26)&lt;&gt;1),"Invalid target ID",IF(INDEX('Targets'!$D$7:$D$18,MATCH(C26,'Targets'!$C$7:$C$18,0))="","Unused","Active"))</x:f>
        <x:v>Active</x:v>
      </x:c>
      <x:c r="L26" s="21" t="str">
        <x:f>IF(OR(D26="",COUNTIFS('Mandate'!$C$34:$C$39,D26)&lt;&gt;1),"Invalid criterion",IF(INDEX('Mandate'!$G$34:$G$39,MATCH(D26,'Mandate'!$C$34:$C$39,0))&lt;&gt;"Defined","Invalid criterion",INDEX('Mandate'!$E$34:$E$39,MATCH(D26,'Mandate'!$C$34:$C$39,0))))</x:f>
        <x:v>Yes</x:v>
      </x:c>
      <x:c r="M26" s="21" t="str">
        <x:f>IF(K26="Unused","Unused",IF('Mandate'!$D$28&lt;&gt;"Defined","Missing mandate",IF(F26&lt;&gt;"Verified",IF(OR(F26="Assumption",F26="Unverified",F26="Conflicting"),F26,"Missing evidence label"),IF(OR(G26="",I26="",NOT(ISNUMBER(H26)),H26&lt;=0),"Missing evidence",IF(H26&gt;'Mandate'!$D$17,"Future evidence date",IF('Mandate'!$D$17-H26&gt;'Mandate'!$D$18,"Stale evidence","Verified"))))))</x:f>
        <x:v>Assumption</x:v>
      </x:c>
      <x:c r="N26" s="21" t="str">
        <x:f>IF(K26="Unused","Unused",IF(OR(K26&lt;&gt;"Active",L26="Invalid criterion",COUNTIFS($C$7:$C$78,C26,$D$7:$D$78,D26)&lt;&gt;1,AND(E26&lt;&gt;"Meets",E26&lt;&gt;"Fails",E26&lt;&gt;"Unknown")),"Invalid record",IF(L26="No","Optional finding",IF(E26="Fails","Fail",IF(OR(NOT(ISNUMBER(O26)),O26&lt;&gt;'Mandate'!$D$27,P26&lt;&gt;Q26),"Open: reassess basis",IF(AND(E26="Meets",M26="Verified"),"Met","Open"))))))</x:f>
        <x:v>Open</x:v>
      </x:c>
      <x:c r="O26" s="38" t="n">
        <x:v>1</x:v>
      </x:c>
      <x:c r="P26" s="12" t="str">
        <x:v>Fits market and business perimeter; Yes; Revenue mix, customer segments, geography and business model.</x:v>
      </x:c>
      <x:c r="Q26" s="21" t="str">
        <x:f>IF(L26="Invalid criterion","Invalid criterion",INDEX('Mandate'!$D$34:$D$39,MATCH(D26,'Mandate'!$C$34:$C$39,0))&amp;"; "&amp;L26&amp;"; "&amp;INDEX('Mandate'!$F$34:$F$39,MATCH(D26,'Mandate'!$C$34:$C$39,0)))</x:f>
        <x:v>Fits market and business perimeter; Yes; Revenue mix, customer segments, geography and business model.</x:v>
      </x:c>
      <x:c r="R26" s="2"/>
      <x:c r="S26" s="2"/>
      <x:c r="T26" s="2"/>
      <x:c r="U26" s="2"/>
      <x:c r="V26" s="2"/>
      <x:c r="W26" s="2"/>
      <x:c r="X26" s="2"/>
      <x:c r="Y26" s="2"/>
      <x:c r="Z26" s="2"/>
      <x:c r="AA26" s="2"/>
      <x:c r="AB26" s="2"/>
      <x:c r="AC26" s="2"/>
      <x:c r="AD26" s="2"/>
      <x:c r="AE26" s="2"/>
      <x:c r="AF26" s="2"/>
      <x:c r="AG26" s="2"/>
      <x:c r="AH26" s="2"/>
    </x:row>
    <x:row r="27" ht="80" customHeight="1">
      <x:c r="A27" s="1"/>
      <x:c r="B27" s="1"/>
      <x:c r="C27" s="12" t="str">
        <x:v>T04</x:v>
      </x:c>
      <x:c r="D27" s="12" t="str">
        <x:v>C03</x:v>
      </x:c>
      <x:c r="E27" s="12" t="str">
        <x:v>Meets</x:v>
      </x:c>
      <x:c r="F27" s="12" t="str">
        <x:v>Assumption</x:v>
      </x:c>
      <x:c r="G27" s="12" t="str">
        <x:v>Fictional example. Replace with target-specific source</x:v>
      </x:c>
      <x:c r="H27" s="16" t="n">
        <x:v>46275</x:v>
      </x:c>
      <x:c r="I27" s="12" t="str">
        <x:v>Assumption: test revenue and earnings support the thesis</x:v>
      </x:c>
      <x:c r="J27" s="12" t="str">
        <x:v>Obtain evidence, record the finding and reassess</x:v>
      </x:c>
      <x:c r="K27" s="21" t="str">
        <x:f>IF(OR(C27="",COUNTIFS('Targets'!$C$7:$C$18,C27)&lt;&gt;1),"Invalid target ID",IF(INDEX('Targets'!$D$7:$D$18,MATCH(C27,'Targets'!$C$7:$C$18,0))="","Unused","Active"))</x:f>
        <x:v>Active</x:v>
      </x:c>
      <x:c r="L27" s="21" t="str">
        <x:f>IF(OR(D27="",COUNTIFS('Mandate'!$C$34:$C$39,D27)&lt;&gt;1),"Invalid criterion",IF(INDEX('Mandate'!$G$34:$G$39,MATCH(D27,'Mandate'!$C$34:$C$39,0))&lt;&gt;"Defined","Invalid criterion",INDEX('Mandate'!$E$34:$E$39,MATCH(D27,'Mandate'!$C$34:$C$39,0))))</x:f>
        <x:v>Yes</x:v>
      </x:c>
      <x:c r="M27" s="21" t="str">
        <x:f>IF(K27="Unused","Unused",IF('Mandate'!$D$28&lt;&gt;"Defined","Missing mandate",IF(F27&lt;&gt;"Verified",IF(OR(F27="Assumption",F27="Unverified",F27="Conflicting"),F27,"Missing evidence label"),IF(OR(G27="",I27="",NOT(ISNUMBER(H27)),H27&lt;=0),"Missing evidence",IF(H27&gt;'Mandate'!$D$17,"Future evidence date",IF('Mandate'!$D$17-H27&gt;'Mandate'!$D$18,"Stale evidence","Verified"))))))</x:f>
        <x:v>Assumption</x:v>
      </x:c>
      <x:c r="N27" s="21" t="str">
        <x:f>IF(K27="Unused","Unused",IF(OR(K27&lt;&gt;"Active",L27="Invalid criterion",COUNTIFS($C$7:$C$78,C27,$D$7:$D$78,D27)&lt;&gt;1,AND(E27&lt;&gt;"Meets",E27&lt;&gt;"Fails",E27&lt;&gt;"Unknown")),"Invalid record",IF(L27="No","Optional finding",IF(E27="Fails","Fail",IF(OR(NOT(ISNUMBER(O27)),O27&lt;&gt;'Mandate'!$D$27,P27&lt;&gt;Q27),"Open: reassess basis",IF(AND(E27="Meets",M27="Verified"),"Met","Open"))))))</x:f>
        <x:v>Open</x:v>
      </x:c>
      <x:c r="O27" s="38" t="n">
        <x:v>1</x:v>
      </x:c>
      <x:c r="P27" s="12" t="str">
        <x:v>Revenue and earnings support the thesis; Yes; Recurring revenue, retention, concentration and normalized economics.</x:v>
      </x:c>
      <x:c r="Q27" s="21" t="str">
        <x:f>IF(L27="Invalid criterion","Invalid criterion",INDEX('Mandate'!$D$34:$D$39,MATCH(D27,'Mandate'!$C$34:$C$39,0))&amp;"; "&amp;L27&amp;"; "&amp;INDEX('Mandate'!$F$34:$F$39,MATCH(D27,'Mandate'!$C$34:$C$39,0)))</x:f>
        <x:v>Revenue and earnings support the thesis; Yes; Recurring revenue, retention, concentration and normalized economics.</x:v>
      </x:c>
      <x:c r="R27" s="2"/>
      <x:c r="S27" s="2"/>
      <x:c r="T27" s="2"/>
      <x:c r="U27" s="2"/>
      <x:c r="V27" s="2"/>
      <x:c r="W27" s="2"/>
      <x:c r="X27" s="2"/>
      <x:c r="Y27" s="2"/>
      <x:c r="Z27" s="2"/>
      <x:c r="AA27" s="2"/>
      <x:c r="AB27" s="2"/>
      <x:c r="AC27" s="2"/>
      <x:c r="AD27" s="2"/>
      <x:c r="AE27" s="2"/>
      <x:c r="AF27" s="2"/>
      <x:c r="AG27" s="2"/>
      <x:c r="AH27" s="2"/>
    </x:row>
    <x:row r="28" ht="80" customHeight="1">
      <x:c r="A28" s="1"/>
      <x:c r="B28" s="1"/>
      <x:c r="C28" s="12" t="str">
        <x:v>T04</x:v>
      </x:c>
      <x:c r="D28" s="12" t="str">
        <x:v>C04</x:v>
      </x:c>
      <x:c r="E28" s="12" t="str">
        <x:v>Fails</x:v>
      </x:c>
      <x:c r="F28" s="12" t="str">
        <x:v>Assumption</x:v>
      </x:c>
      <x:c r="G28" s="12" t="str">
        <x:v>Fictional example. Replace with target-specific source</x:v>
      </x:c>
      <x:c r="H28" s="16" t="n">
        <x:v>46275</x:v>
      </x:c>
      <x:c r="I28" s="12" t="str">
        <x:v>Assumption: test capability and revenue transfer</x:v>
      </x:c>
      <x:c r="J28" s="12" t="str">
        <x:v>Obtain evidence, record the finding and reassess</x:v>
      </x:c>
      <x:c r="K28" s="21" t="str">
        <x:f>IF(OR(C28="",COUNTIFS('Targets'!$C$7:$C$18,C28)&lt;&gt;1),"Invalid target ID",IF(INDEX('Targets'!$D$7:$D$18,MATCH(C28,'Targets'!$C$7:$C$18,0))="","Unused","Active"))</x:f>
        <x:v>Active</x:v>
      </x:c>
      <x:c r="L28" s="21" t="str">
        <x:f>IF(OR(D28="",COUNTIFS('Mandate'!$C$34:$C$39,D28)&lt;&gt;1),"Invalid criterion",IF(INDEX('Mandate'!$G$34:$G$39,MATCH(D28,'Mandate'!$C$34:$C$39,0))&lt;&gt;"Defined","Invalid criterion",INDEX('Mandate'!$E$34:$E$39,MATCH(D28,'Mandate'!$C$34:$C$39,0))))</x:f>
        <x:v>Yes</x:v>
      </x:c>
      <x:c r="M28" s="21" t="str">
        <x:f>IF(K28="Unused","Unused",IF('Mandate'!$D$28&lt;&gt;"Defined","Missing mandate",IF(F28&lt;&gt;"Verified",IF(OR(F28="Assumption",F28="Unverified",F28="Conflicting"),F28,"Missing evidence label"),IF(OR(G28="",I28="",NOT(ISNUMBER(H28)),H28&lt;=0),"Missing evidence",IF(H28&gt;'Mandate'!$D$17,"Future evidence date",IF('Mandate'!$D$17-H28&gt;'Mandate'!$D$18,"Stale evidence","Verified"))))))</x:f>
        <x:v>Assumption</x:v>
      </x:c>
      <x:c r="N28" s="21" t="str">
        <x:f>IF(K28="Unused","Unused",IF(OR(K28&lt;&gt;"Active",L28="Invalid criterion",COUNTIFS($C$7:$C$78,C28,$D$7:$D$78,D28)&lt;&gt;1,AND(E28&lt;&gt;"Meets",E28&lt;&gt;"Fails",E28&lt;&gt;"Unknown")),"Invalid record",IF(L28="No","Optional finding",IF(E28="Fails","Fail",IF(OR(NOT(ISNUMBER(O28)),O28&lt;&gt;'Mandate'!$D$27,P28&lt;&gt;Q28),"Open: reassess basis",IF(AND(E28="Meets",M28="Verified"),"Met","Open"))))))</x:f>
        <x:v>Fail</x:v>
      </x:c>
      <x:c r="O28" s="38" t="n">
        <x:v>1</x:v>
      </x:c>
      <x:c r="P28" s="12" t="str">
        <x:v>Capability and revenue transfer; Yes; Contract, license, relationship and key-person continuity after ownership changes.</x:v>
      </x:c>
      <x:c r="Q28" s="21" t="str">
        <x:f>IF(L28="Invalid criterion","Invalid criterion",INDEX('Mandate'!$D$34:$D$39,MATCH(D28,'Mandate'!$C$34:$C$39,0))&amp;"; "&amp;L28&amp;"; "&amp;INDEX('Mandate'!$F$34:$F$39,MATCH(D28,'Mandate'!$C$34:$C$39,0)))</x:f>
        <x:v>Capability and revenue transfer; Yes; Contract, license, relationship and key-person continuity after ownership changes.</x:v>
      </x:c>
      <x:c r="R28" s="2"/>
      <x:c r="S28" s="2"/>
      <x:c r="T28" s="2"/>
      <x:c r="U28" s="2"/>
      <x:c r="V28" s="2"/>
      <x:c r="W28" s="2"/>
      <x:c r="X28" s="2"/>
      <x:c r="Y28" s="2"/>
      <x:c r="Z28" s="2"/>
      <x:c r="AA28" s="2"/>
      <x:c r="AB28" s="2"/>
      <x:c r="AC28" s="2"/>
      <x:c r="AD28" s="2"/>
      <x:c r="AE28" s="2"/>
      <x:c r="AF28" s="2"/>
      <x:c r="AG28" s="2"/>
      <x:c r="AH28" s="2"/>
    </x:row>
    <x:row r="29" ht="80" customHeight="1">
      <x:c r="A29" s="1"/>
      <x:c r="B29" s="1"/>
      <x:c r="C29" s="12" t="str">
        <x:v>T04</x:v>
      </x:c>
      <x:c r="D29" s="12" t="str">
        <x:v>C05</x:v>
      </x:c>
      <x:c r="E29" s="12" t="str">
        <x:v>Meets</x:v>
      </x:c>
      <x:c r="F29" s="12" t="str">
        <x:v>Assumption</x:v>
      </x:c>
      <x:c r="G29" s="12" t="str">
        <x:v>Fictional example. Replace with target-specific source</x:v>
      </x:c>
      <x:c r="H29" s="16" t="n">
        <x:v>46275</x:v>
      </x:c>
      <x:c r="I29" s="12" t="str">
        <x:v>Assumption: test integration is feasible</x:v>
      </x:c>
      <x:c r="J29" s="12" t="str">
        <x:v>Obtain evidence, record the finding and reassess</x:v>
      </x:c>
      <x:c r="K29" s="21" t="str">
        <x:f>IF(OR(C29="",COUNTIFS('Targets'!$C$7:$C$18,C29)&lt;&gt;1),"Invalid target ID",IF(INDEX('Targets'!$D$7:$D$18,MATCH(C29,'Targets'!$C$7:$C$18,0))="","Unused","Active"))</x:f>
        <x:v>Active</x:v>
      </x:c>
      <x:c r="L29" s="21" t="str">
        <x:f>IF(OR(D29="",COUNTIFS('Mandate'!$C$34:$C$39,D29)&lt;&gt;1),"Invalid criterion",IF(INDEX('Mandate'!$G$34:$G$39,MATCH(D29,'Mandate'!$C$34:$C$39,0))&lt;&gt;"Defined","Invalid criterion",INDEX('Mandate'!$E$34:$E$39,MATCH(D29,'Mandate'!$C$34:$C$39,0))))</x:f>
        <x:v>Yes</x:v>
      </x:c>
      <x:c r="M29" s="21" t="str">
        <x:f>IF(K29="Unused","Unused",IF('Mandate'!$D$28&lt;&gt;"Defined","Missing mandate",IF(F29&lt;&gt;"Verified",IF(OR(F29="Assumption",F29="Unverified",F29="Conflicting"),F29,"Missing evidence label"),IF(OR(G29="",I29="",NOT(ISNUMBER(H29)),H29&lt;=0),"Missing evidence",IF(H29&gt;'Mandate'!$D$17,"Future evidence date",IF('Mandate'!$D$17-H29&gt;'Mandate'!$D$18,"Stale evidence","Verified"))))))</x:f>
        <x:v>Assumption</x:v>
      </x:c>
      <x:c r="N29" s="21" t="str">
        <x:f>IF(K29="Unused","Unused",IF(OR(K29&lt;&gt;"Active",L29="Invalid criterion",COUNTIFS($C$7:$C$78,C29,$D$7:$D$78,D29)&lt;&gt;1,AND(E29&lt;&gt;"Meets",E29&lt;&gt;"Fails",E29&lt;&gt;"Unknown")),"Invalid record",IF(L29="No","Optional finding",IF(E29="Fails","Fail",IF(OR(NOT(ISNUMBER(O29)),O29&lt;&gt;'Mandate'!$D$27,P29&lt;&gt;Q29),"Open: reassess basis",IF(AND(E29="Meets",M29="Verified"),"Met","Open"))))))</x:f>
        <x:v>Open</x:v>
      </x:c>
      <x:c r="O29" s="38" t="n">
        <x:v>1</x:v>
      </x:c>
      <x:c r="P29" s="12" t="str">
        <x:v>Integration is feasible; Yes; Named operating owner, resources and revenue-preservation plan.</x:v>
      </x:c>
      <x:c r="Q29" s="21" t="str">
        <x:f>IF(L29="Invalid criterion","Invalid criterion",INDEX('Mandate'!$D$34:$D$39,MATCH(D29,'Mandate'!$C$34:$C$39,0))&amp;"; "&amp;L29&amp;"; "&amp;INDEX('Mandate'!$F$34:$F$39,MATCH(D29,'Mandate'!$C$34:$C$39,0)))</x:f>
        <x:v>Integration is feasible; Yes; Named operating owner, resources and revenue-preservation plan.</x:v>
      </x:c>
      <x:c r="R29" s="2"/>
      <x:c r="S29" s="2"/>
      <x:c r="T29" s="2"/>
      <x:c r="U29" s="2"/>
      <x:c r="V29" s="2"/>
      <x:c r="W29" s="2"/>
      <x:c r="X29" s="2"/>
      <x:c r="Y29" s="2"/>
      <x:c r="Z29" s="2"/>
      <x:c r="AA29" s="2"/>
      <x:c r="AB29" s="2"/>
      <x:c r="AC29" s="2"/>
      <x:c r="AD29" s="2"/>
      <x:c r="AE29" s="2"/>
      <x:c r="AF29" s="2"/>
      <x:c r="AG29" s="2"/>
      <x:c r="AH29" s="2"/>
    </x:row>
    <x:row r="30" ht="80" customHeight="1">
      <x:c r="A30" s="1"/>
      <x:c r="B30" s="1"/>
      <x:c r="C30" s="12" t="str">
        <x:v>T04</x:v>
      </x:c>
      <x:c r="D30" s="12" t="str">
        <x:v>C06</x:v>
      </x:c>
      <x:c r="E30" s="12" t="str">
        <x:v>Meets</x:v>
      </x:c>
      <x:c r="F30" s="12" t="str">
        <x:v>Assumption</x:v>
      </x:c>
      <x:c r="G30" s="12" t="str">
        <x:v>Fictional example. Replace with target-specific source</x:v>
      </x:c>
      <x:c r="H30" s="16" t="n">
        <x:v>46275</x:v>
      </x:c>
      <x:c r="I30" s="12" t="str">
        <x:v>Assumption: test stays within strategic guardrails</x:v>
      </x:c>
      <x:c r="J30" s="12" t="str">
        <x:v>Obtain evidence, record the finding and reassess</x:v>
      </x:c>
      <x:c r="K30" s="21" t="str">
        <x:f>IF(OR(C30="",COUNTIFS('Targets'!$C$7:$C$18,C30)&lt;&gt;1),"Invalid target ID",IF(INDEX('Targets'!$D$7:$D$18,MATCH(C30,'Targets'!$C$7:$C$18,0))="","Unused","Active"))</x:f>
        <x:v>Active</x:v>
      </x:c>
      <x:c r="L30" s="21" t="str">
        <x:f>IF(OR(D30="",COUNTIFS('Mandate'!$C$34:$C$39,D30)&lt;&gt;1),"Invalid criterion",IF(INDEX('Mandate'!$G$34:$G$39,MATCH(D30,'Mandate'!$C$34:$C$39,0))&lt;&gt;"Defined","Invalid criterion",INDEX('Mandate'!$E$34:$E$39,MATCH(D30,'Mandate'!$C$34:$C$39,0))))</x:f>
        <x:v>Yes</x:v>
      </x:c>
      <x:c r="M30" s="21" t="str">
        <x:f>IF(K30="Unused","Unused",IF('Mandate'!$D$28&lt;&gt;"Defined","Missing mandate",IF(F30&lt;&gt;"Verified",IF(OR(F30="Assumption",F30="Unverified",F30="Conflicting"),F30,"Missing evidence label"),IF(OR(G30="",I30="",NOT(ISNUMBER(H30)),H30&lt;=0),"Missing evidence",IF(H30&gt;'Mandate'!$D$17,"Future evidence date",IF('Mandate'!$D$17-H30&gt;'Mandate'!$D$18,"Stale evidence","Verified"))))))</x:f>
        <x:v>Assumption</x:v>
      </x:c>
      <x:c r="N30" s="21" t="str">
        <x:f>IF(K30="Unused","Unused",IF(OR(K30&lt;&gt;"Active",L30="Invalid criterion",COUNTIFS($C$7:$C$78,C30,$D$7:$D$78,D30)&lt;&gt;1,AND(E30&lt;&gt;"Meets",E30&lt;&gt;"Fails",E30&lt;&gt;"Unknown")),"Invalid record",IF(L30="No","Optional finding",IF(E30="Fails","Fail",IF(OR(NOT(ISNUMBER(O30)),O30&lt;&gt;'Mandate'!$D$27,P30&lt;&gt;Q30),"Open: reassess basis",IF(AND(E30="Meets",M30="Verified"),"Met","Open"))))))</x:f>
        <x:v>Open</x:v>
      </x:c>
      <x:c r="O30" s="38" t="n">
        <x:v>1</x:v>
      </x:c>
      <x:c r="P30" s="12" t="str">
        <x:v>Stays within strategic guardrails; Yes; Review of exclusions, dependencies and specific walk-away conditions.</x:v>
      </x:c>
      <x:c r="Q30" s="21" t="str">
        <x:f>IF(L30="Invalid criterion","Invalid criterion",INDEX('Mandate'!$D$34:$D$39,MATCH(D30,'Mandate'!$C$34:$C$39,0))&amp;"; "&amp;L30&amp;"; "&amp;INDEX('Mandate'!$F$34:$F$39,MATCH(D30,'Mandate'!$C$34:$C$39,0)))</x:f>
        <x:v>Stays within strategic guardrails; Yes; Review of exclusions, dependencies and specific walk-away conditions.</x:v>
      </x:c>
      <x:c r="R30" s="2"/>
      <x:c r="S30" s="2"/>
      <x:c r="T30" s="2"/>
      <x:c r="U30" s="2"/>
      <x:c r="V30" s="2"/>
      <x:c r="W30" s="2"/>
      <x:c r="X30" s="2"/>
      <x:c r="Y30" s="2"/>
      <x:c r="Z30" s="2"/>
      <x:c r="AA30" s="2"/>
      <x:c r="AB30" s="2"/>
      <x:c r="AC30" s="2"/>
      <x:c r="AD30" s="2"/>
      <x:c r="AE30" s="2"/>
      <x:c r="AF30" s="2"/>
      <x:c r="AG30" s="2"/>
      <x:c r="AH30" s="2"/>
    </x:row>
    <x:row r="31" ht="80" customHeight="1">
      <x:c r="A31" s="1"/>
      <x:c r="B31" s="1"/>
      <x:c r="C31" s="12" t="str">
        <x:v>T05</x:v>
      </x:c>
      <x:c r="D31" s="12" t="str">
        <x:v>C01</x:v>
      </x:c>
      <x:c r="E31" s="12" t="str">
        <x:v>Unknown</x:v>
      </x:c>
      <x:c r="F31" s="12" t="str">
        <x:v>Unverified</x:v>
      </x:c>
      <x:c r="G31" s="12"/>
      <x:c r="H31" s="16"/>
      <x:c r="I31" s="12"/>
      <x:c r="J31" s="12"/>
      <x:c r="K31" s="21" t="str">
        <x:f>IF(OR(C31="",COUNTIFS('Targets'!$C$7:$C$18,C31)&lt;&gt;1),"Invalid target ID",IF(INDEX('Targets'!$D$7:$D$18,MATCH(C31,'Targets'!$C$7:$C$18,0))="","Unused","Active"))</x:f>
        <x:v>Unused</x:v>
      </x:c>
      <x:c r="L31" s="21" t="str">
        <x:f>IF(OR(D31="",COUNTIFS('Mandate'!$C$34:$C$39,D31)&lt;&gt;1),"Invalid criterion",IF(INDEX('Mandate'!$G$34:$G$39,MATCH(D31,'Mandate'!$C$34:$C$39,0))&lt;&gt;"Defined","Invalid criterion",INDEX('Mandate'!$E$34:$E$39,MATCH(D31,'Mandate'!$C$34:$C$39,0))))</x:f>
        <x:v>Yes</x:v>
      </x:c>
      <x:c r="M31" s="21" t="str">
        <x:f>IF(K31="Unused","Unused",IF('Mandate'!$D$28&lt;&gt;"Defined","Missing mandate",IF(F31&lt;&gt;"Verified",IF(OR(F31="Assumption",F31="Unverified",F31="Conflicting"),F31,"Missing evidence label"),IF(OR(G31="",I31="",NOT(ISNUMBER(H31)),H31&lt;=0),"Missing evidence",IF(H31&gt;'Mandate'!$D$17,"Future evidence date",IF('Mandate'!$D$17-H31&gt;'Mandate'!$D$18,"Stale evidence","Verified"))))))</x:f>
        <x:v>Unused</x:v>
      </x:c>
      <x:c r="N31" s="21" t="str">
        <x:f>IF(K31="Unused","Unused",IF(OR(K31&lt;&gt;"Active",L31="Invalid criterion",COUNTIFS($C$7:$C$78,C31,$D$7:$D$78,D31)&lt;&gt;1,AND(E31&lt;&gt;"Meets",E31&lt;&gt;"Fails",E31&lt;&gt;"Unknown")),"Invalid record",IF(L31="No","Optional finding",IF(E31="Fails","Fail",IF(OR(NOT(ISNUMBER(O31)),O31&lt;&gt;'Mandate'!$D$27,P31&lt;&gt;Q31),"Open: reassess basis",IF(AND(E31="Meets",M31="Verified"),"Met","Open"))))))</x:f>
        <x:v>Unused</x:v>
      </x:c>
      <x:c r="O31" s="38"/>
      <x:c r="P31" s="12"/>
      <x:c r="Q31" s="21" t="str">
        <x:f>IF(L31="Invalid criterion","Invalid criterion",INDEX('Mandate'!$D$34:$D$39,MATCH(D31,'Mandate'!$C$34:$C$39,0))&amp;"; "&amp;L31&amp;"; "&amp;INDEX('Mandate'!$F$34:$F$39,MATCH(D31,'Mandate'!$C$34:$C$39,0)))</x:f>
        <x:v>Closes the capability gap; Yes; Demonstrated workflow and team capability mapped to the mandate.</x:v>
      </x:c>
      <x:c r="R31" s="2"/>
      <x:c r="S31" s="2"/>
      <x:c r="T31" s="2"/>
      <x:c r="U31" s="2"/>
      <x:c r="V31" s="2"/>
      <x:c r="W31" s="2"/>
      <x:c r="X31" s="2"/>
      <x:c r="Y31" s="2"/>
      <x:c r="Z31" s="2"/>
      <x:c r="AA31" s="2"/>
      <x:c r="AB31" s="2"/>
      <x:c r="AC31" s="2"/>
      <x:c r="AD31" s="2"/>
      <x:c r="AE31" s="2"/>
      <x:c r="AF31" s="2"/>
      <x:c r="AG31" s="2"/>
      <x:c r="AH31" s="2"/>
    </x:row>
    <x:row r="32" ht="80" customHeight="1">
      <x:c r="A32" s="1"/>
      <x:c r="B32" s="1"/>
      <x:c r="C32" s="12" t="str">
        <x:v>T05</x:v>
      </x:c>
      <x:c r="D32" s="12" t="str">
        <x:v>C02</x:v>
      </x:c>
      <x:c r="E32" s="12" t="str">
        <x:v>Unknown</x:v>
      </x:c>
      <x:c r="F32" s="12" t="str">
        <x:v>Unverified</x:v>
      </x:c>
      <x:c r="G32" s="12"/>
      <x:c r="H32" s="16"/>
      <x:c r="I32" s="12"/>
      <x:c r="J32" s="12"/>
      <x:c r="K32" s="21" t="str">
        <x:f>IF(OR(C32="",COUNTIFS('Targets'!$C$7:$C$18,C32)&lt;&gt;1),"Invalid target ID",IF(INDEX('Targets'!$D$7:$D$18,MATCH(C32,'Targets'!$C$7:$C$18,0))="","Unused","Active"))</x:f>
        <x:v>Unused</x:v>
      </x:c>
      <x:c r="L32" s="21" t="str">
        <x:f>IF(OR(D32="",COUNTIFS('Mandate'!$C$34:$C$39,D32)&lt;&gt;1),"Invalid criterion",IF(INDEX('Mandate'!$G$34:$G$39,MATCH(D32,'Mandate'!$C$34:$C$39,0))&lt;&gt;"Defined","Invalid criterion",INDEX('Mandate'!$E$34:$E$39,MATCH(D32,'Mandate'!$C$34:$C$39,0))))</x:f>
        <x:v>Yes</x:v>
      </x:c>
      <x:c r="M32" s="21" t="str">
        <x:f>IF(K32="Unused","Unused",IF('Mandate'!$D$28&lt;&gt;"Defined","Missing mandate",IF(F32&lt;&gt;"Verified",IF(OR(F32="Assumption",F32="Unverified",F32="Conflicting"),F32,"Missing evidence label"),IF(OR(G32="",I32="",NOT(ISNUMBER(H32)),H32&lt;=0),"Missing evidence",IF(H32&gt;'Mandate'!$D$17,"Future evidence date",IF('Mandate'!$D$17-H32&gt;'Mandate'!$D$18,"Stale evidence","Verified"))))))</x:f>
        <x:v>Unused</x:v>
      </x:c>
      <x:c r="N32" s="21" t="str">
        <x:f>IF(K32="Unused","Unused",IF(OR(K32&lt;&gt;"Active",L32="Invalid criterion",COUNTIFS($C$7:$C$78,C32,$D$7:$D$78,D32)&lt;&gt;1,AND(E32&lt;&gt;"Meets",E32&lt;&gt;"Fails",E32&lt;&gt;"Unknown")),"Invalid record",IF(L32="No","Optional finding",IF(E32="Fails","Fail",IF(OR(NOT(ISNUMBER(O32)),O32&lt;&gt;'Mandate'!$D$27,P32&lt;&gt;Q32),"Open: reassess basis",IF(AND(E32="Meets",M32="Verified"),"Met","Open"))))))</x:f>
        <x:v>Unused</x:v>
      </x:c>
      <x:c r="O32" s="38"/>
      <x:c r="P32" s="12"/>
      <x:c r="Q32" s="21" t="str">
        <x:f>IF(L32="Invalid criterion","Invalid criterion",INDEX('Mandate'!$D$34:$D$39,MATCH(D32,'Mandate'!$C$34:$C$39,0))&amp;"; "&amp;L32&amp;"; "&amp;INDEX('Mandate'!$F$34:$F$39,MATCH(D32,'Mandate'!$C$34:$C$39,0)))</x:f>
        <x:v>Fits market and business perimeter; Yes; Revenue mix, customer segments, geography and business model.</x:v>
      </x:c>
      <x:c r="R32" s="2"/>
      <x:c r="S32" s="2"/>
      <x:c r="T32" s="2"/>
      <x:c r="U32" s="2"/>
      <x:c r="V32" s="2"/>
      <x:c r="W32" s="2"/>
      <x:c r="X32" s="2"/>
      <x:c r="Y32" s="2"/>
      <x:c r="Z32" s="2"/>
      <x:c r="AA32" s="2"/>
      <x:c r="AB32" s="2"/>
      <x:c r="AC32" s="2"/>
      <x:c r="AD32" s="2"/>
      <x:c r="AE32" s="2"/>
      <x:c r="AF32" s="2"/>
      <x:c r="AG32" s="2"/>
      <x:c r="AH32" s="2"/>
    </x:row>
    <x:row r="33" ht="80" customHeight="1">
      <x:c r="A33" s="1"/>
      <x:c r="B33" s="1"/>
      <x:c r="C33" s="12" t="str">
        <x:v>T05</x:v>
      </x:c>
      <x:c r="D33" s="12" t="str">
        <x:v>C03</x:v>
      </x:c>
      <x:c r="E33" s="12" t="str">
        <x:v>Unknown</x:v>
      </x:c>
      <x:c r="F33" s="12" t="str">
        <x:v>Unverified</x:v>
      </x:c>
      <x:c r="G33" s="12"/>
      <x:c r="H33" s="16"/>
      <x:c r="I33" s="12"/>
      <x:c r="J33" s="12"/>
      <x:c r="K33" s="21" t="str">
        <x:f>IF(OR(C33="",COUNTIFS('Targets'!$C$7:$C$18,C33)&lt;&gt;1),"Invalid target ID",IF(INDEX('Targets'!$D$7:$D$18,MATCH(C33,'Targets'!$C$7:$C$18,0))="","Unused","Active"))</x:f>
        <x:v>Unused</x:v>
      </x:c>
      <x:c r="L33" s="21" t="str">
        <x:f>IF(OR(D33="",COUNTIFS('Mandate'!$C$34:$C$39,D33)&lt;&gt;1),"Invalid criterion",IF(INDEX('Mandate'!$G$34:$G$39,MATCH(D33,'Mandate'!$C$34:$C$39,0))&lt;&gt;"Defined","Invalid criterion",INDEX('Mandate'!$E$34:$E$39,MATCH(D33,'Mandate'!$C$34:$C$39,0))))</x:f>
        <x:v>Yes</x:v>
      </x:c>
      <x:c r="M33" s="21" t="str">
        <x:f>IF(K33="Unused","Unused",IF('Mandate'!$D$28&lt;&gt;"Defined","Missing mandate",IF(F33&lt;&gt;"Verified",IF(OR(F33="Assumption",F33="Unverified",F33="Conflicting"),F33,"Missing evidence label"),IF(OR(G33="",I33="",NOT(ISNUMBER(H33)),H33&lt;=0),"Missing evidence",IF(H33&gt;'Mandate'!$D$17,"Future evidence date",IF('Mandate'!$D$17-H33&gt;'Mandate'!$D$18,"Stale evidence","Verified"))))))</x:f>
        <x:v>Unused</x:v>
      </x:c>
      <x:c r="N33" s="21" t="str">
        <x:f>IF(K33="Unused","Unused",IF(OR(K33&lt;&gt;"Active",L33="Invalid criterion",COUNTIFS($C$7:$C$78,C33,$D$7:$D$78,D33)&lt;&gt;1,AND(E33&lt;&gt;"Meets",E33&lt;&gt;"Fails",E33&lt;&gt;"Unknown")),"Invalid record",IF(L33="No","Optional finding",IF(E33="Fails","Fail",IF(OR(NOT(ISNUMBER(O33)),O33&lt;&gt;'Mandate'!$D$27,P33&lt;&gt;Q33),"Open: reassess basis",IF(AND(E33="Meets",M33="Verified"),"Met","Open"))))))</x:f>
        <x:v>Unused</x:v>
      </x:c>
      <x:c r="O33" s="38"/>
      <x:c r="P33" s="12"/>
      <x:c r="Q33" s="21" t="str">
        <x:f>IF(L33="Invalid criterion","Invalid criterion",INDEX('Mandate'!$D$34:$D$39,MATCH(D33,'Mandate'!$C$34:$C$39,0))&amp;"; "&amp;L33&amp;"; "&amp;INDEX('Mandate'!$F$34:$F$39,MATCH(D33,'Mandate'!$C$34:$C$39,0)))</x:f>
        <x:v>Revenue and earnings support the thesis; Yes; Recurring revenue, retention, concentration and normalized economics.</x:v>
      </x:c>
      <x:c r="R33" s="2"/>
      <x:c r="S33" s="2"/>
      <x:c r="T33" s="2"/>
      <x:c r="U33" s="2"/>
      <x:c r="V33" s="2"/>
      <x:c r="W33" s="2"/>
      <x:c r="X33" s="2"/>
      <x:c r="Y33" s="2"/>
      <x:c r="Z33" s="2"/>
      <x:c r="AA33" s="2"/>
      <x:c r="AB33" s="2"/>
      <x:c r="AC33" s="2"/>
      <x:c r="AD33" s="2"/>
      <x:c r="AE33" s="2"/>
      <x:c r="AF33" s="2"/>
      <x:c r="AG33" s="2"/>
      <x:c r="AH33" s="2"/>
    </x:row>
    <x:row r="34" ht="80" customHeight="1">
      <x:c r="A34" s="1"/>
      <x:c r="B34" s="1"/>
      <x:c r="C34" s="12" t="str">
        <x:v>T05</x:v>
      </x:c>
      <x:c r="D34" s="12" t="str">
        <x:v>C04</x:v>
      </x:c>
      <x:c r="E34" s="12" t="str">
        <x:v>Unknown</x:v>
      </x:c>
      <x:c r="F34" s="12" t="str">
        <x:v>Unverified</x:v>
      </x:c>
      <x:c r="G34" s="12"/>
      <x:c r="H34" s="16"/>
      <x:c r="I34" s="12"/>
      <x:c r="J34" s="12"/>
      <x:c r="K34" s="21" t="str">
        <x:f>IF(OR(C34="",COUNTIFS('Targets'!$C$7:$C$18,C34)&lt;&gt;1),"Invalid target ID",IF(INDEX('Targets'!$D$7:$D$18,MATCH(C34,'Targets'!$C$7:$C$18,0))="","Unused","Active"))</x:f>
        <x:v>Unused</x:v>
      </x:c>
      <x:c r="L34" s="21" t="str">
        <x:f>IF(OR(D34="",COUNTIFS('Mandate'!$C$34:$C$39,D34)&lt;&gt;1),"Invalid criterion",IF(INDEX('Mandate'!$G$34:$G$39,MATCH(D34,'Mandate'!$C$34:$C$39,0))&lt;&gt;"Defined","Invalid criterion",INDEX('Mandate'!$E$34:$E$39,MATCH(D34,'Mandate'!$C$34:$C$39,0))))</x:f>
        <x:v>Yes</x:v>
      </x:c>
      <x:c r="M34" s="21" t="str">
        <x:f>IF(K34="Unused","Unused",IF('Mandate'!$D$28&lt;&gt;"Defined","Missing mandate",IF(F34&lt;&gt;"Verified",IF(OR(F34="Assumption",F34="Unverified",F34="Conflicting"),F34,"Missing evidence label"),IF(OR(G34="",I34="",NOT(ISNUMBER(H34)),H34&lt;=0),"Missing evidence",IF(H34&gt;'Mandate'!$D$17,"Future evidence date",IF('Mandate'!$D$17-H34&gt;'Mandate'!$D$18,"Stale evidence","Verified"))))))</x:f>
        <x:v>Unused</x:v>
      </x:c>
      <x:c r="N34" s="21" t="str">
        <x:f>IF(K34="Unused","Unused",IF(OR(K34&lt;&gt;"Active",L34="Invalid criterion",COUNTIFS($C$7:$C$78,C34,$D$7:$D$78,D34)&lt;&gt;1,AND(E34&lt;&gt;"Meets",E34&lt;&gt;"Fails",E34&lt;&gt;"Unknown")),"Invalid record",IF(L34="No","Optional finding",IF(E34="Fails","Fail",IF(OR(NOT(ISNUMBER(O34)),O34&lt;&gt;'Mandate'!$D$27,P34&lt;&gt;Q34),"Open: reassess basis",IF(AND(E34="Meets",M34="Verified"),"Met","Open"))))))</x:f>
        <x:v>Unused</x:v>
      </x:c>
      <x:c r="O34" s="38"/>
      <x:c r="P34" s="12"/>
      <x:c r="Q34" s="21" t="str">
        <x:f>IF(L34="Invalid criterion","Invalid criterion",INDEX('Mandate'!$D$34:$D$39,MATCH(D34,'Mandate'!$C$34:$C$39,0))&amp;"; "&amp;L34&amp;"; "&amp;INDEX('Mandate'!$F$34:$F$39,MATCH(D34,'Mandate'!$C$34:$C$39,0)))</x:f>
        <x:v>Capability and revenue transfer; Yes; Contract, license, relationship and key-person continuity after ownership changes.</x:v>
      </x:c>
      <x:c r="R34" s="2"/>
      <x:c r="S34" s="2"/>
      <x:c r="T34" s="2"/>
      <x:c r="U34" s="2"/>
      <x:c r="V34" s="2"/>
      <x:c r="W34" s="2"/>
      <x:c r="X34" s="2"/>
      <x:c r="Y34" s="2"/>
      <x:c r="Z34" s="2"/>
      <x:c r="AA34" s="2"/>
      <x:c r="AB34" s="2"/>
      <x:c r="AC34" s="2"/>
      <x:c r="AD34" s="2"/>
      <x:c r="AE34" s="2"/>
      <x:c r="AF34" s="2"/>
      <x:c r="AG34" s="2"/>
      <x:c r="AH34" s="2"/>
    </x:row>
    <x:row r="35" ht="80" customHeight="1">
      <x:c r="A35" s="1"/>
      <x:c r="B35" s="1"/>
      <x:c r="C35" s="12" t="str">
        <x:v>T05</x:v>
      </x:c>
      <x:c r="D35" s="12" t="str">
        <x:v>C05</x:v>
      </x:c>
      <x:c r="E35" s="12" t="str">
        <x:v>Unknown</x:v>
      </x:c>
      <x:c r="F35" s="12" t="str">
        <x:v>Unverified</x:v>
      </x:c>
      <x:c r="G35" s="12"/>
      <x:c r="H35" s="16"/>
      <x:c r="I35" s="12"/>
      <x:c r="J35" s="12"/>
      <x:c r="K35" s="21" t="str">
        <x:f>IF(OR(C35="",COUNTIFS('Targets'!$C$7:$C$18,C35)&lt;&gt;1),"Invalid target ID",IF(INDEX('Targets'!$D$7:$D$18,MATCH(C35,'Targets'!$C$7:$C$18,0))="","Unused","Active"))</x:f>
        <x:v>Unused</x:v>
      </x:c>
      <x:c r="L35" s="21" t="str">
        <x:f>IF(OR(D35="",COUNTIFS('Mandate'!$C$34:$C$39,D35)&lt;&gt;1),"Invalid criterion",IF(INDEX('Mandate'!$G$34:$G$39,MATCH(D35,'Mandate'!$C$34:$C$39,0))&lt;&gt;"Defined","Invalid criterion",INDEX('Mandate'!$E$34:$E$39,MATCH(D35,'Mandate'!$C$34:$C$39,0))))</x:f>
        <x:v>Yes</x:v>
      </x:c>
      <x:c r="M35" s="21" t="str">
        <x:f>IF(K35="Unused","Unused",IF('Mandate'!$D$28&lt;&gt;"Defined","Missing mandate",IF(F35&lt;&gt;"Verified",IF(OR(F35="Assumption",F35="Unverified",F35="Conflicting"),F35,"Missing evidence label"),IF(OR(G35="",I35="",NOT(ISNUMBER(H35)),H35&lt;=0),"Missing evidence",IF(H35&gt;'Mandate'!$D$17,"Future evidence date",IF('Mandate'!$D$17-H35&gt;'Mandate'!$D$18,"Stale evidence","Verified"))))))</x:f>
        <x:v>Unused</x:v>
      </x:c>
      <x:c r="N35" s="21" t="str">
        <x:f>IF(K35="Unused","Unused",IF(OR(K35&lt;&gt;"Active",L35="Invalid criterion",COUNTIFS($C$7:$C$78,C35,$D$7:$D$78,D35)&lt;&gt;1,AND(E35&lt;&gt;"Meets",E35&lt;&gt;"Fails",E35&lt;&gt;"Unknown")),"Invalid record",IF(L35="No","Optional finding",IF(E35="Fails","Fail",IF(OR(NOT(ISNUMBER(O35)),O35&lt;&gt;'Mandate'!$D$27,P35&lt;&gt;Q35),"Open: reassess basis",IF(AND(E35="Meets",M35="Verified"),"Met","Open"))))))</x:f>
        <x:v>Unused</x:v>
      </x:c>
      <x:c r="O35" s="38"/>
      <x:c r="P35" s="12"/>
      <x:c r="Q35" s="21" t="str">
        <x:f>IF(L35="Invalid criterion","Invalid criterion",INDEX('Mandate'!$D$34:$D$39,MATCH(D35,'Mandate'!$C$34:$C$39,0))&amp;"; "&amp;L35&amp;"; "&amp;INDEX('Mandate'!$F$34:$F$39,MATCH(D35,'Mandate'!$C$34:$C$39,0)))</x:f>
        <x:v>Integration is feasible; Yes; Named operating owner, resources and revenue-preservation plan.</x:v>
      </x:c>
      <x:c r="R35" s="2"/>
      <x:c r="S35" s="2"/>
      <x:c r="T35" s="2"/>
      <x:c r="U35" s="2"/>
      <x:c r="V35" s="2"/>
      <x:c r="W35" s="2"/>
      <x:c r="X35" s="2"/>
      <x:c r="Y35" s="2"/>
      <x:c r="Z35" s="2"/>
      <x:c r="AA35" s="2"/>
      <x:c r="AB35" s="2"/>
      <x:c r="AC35" s="2"/>
      <x:c r="AD35" s="2"/>
      <x:c r="AE35" s="2"/>
      <x:c r="AF35" s="2"/>
      <x:c r="AG35" s="2"/>
      <x:c r="AH35" s="2"/>
    </x:row>
    <x:row r="36" ht="80" customHeight="1">
      <x:c r="A36" s="1"/>
      <x:c r="B36" s="1"/>
      <x:c r="C36" s="12" t="str">
        <x:v>T05</x:v>
      </x:c>
      <x:c r="D36" s="12" t="str">
        <x:v>C06</x:v>
      </x:c>
      <x:c r="E36" s="12" t="str">
        <x:v>Unknown</x:v>
      </x:c>
      <x:c r="F36" s="12" t="str">
        <x:v>Unverified</x:v>
      </x:c>
      <x:c r="G36" s="12"/>
      <x:c r="H36" s="16"/>
      <x:c r="I36" s="12"/>
      <x:c r="J36" s="12"/>
      <x:c r="K36" s="21" t="str">
        <x:f>IF(OR(C36="",COUNTIFS('Targets'!$C$7:$C$18,C36)&lt;&gt;1),"Invalid target ID",IF(INDEX('Targets'!$D$7:$D$18,MATCH(C36,'Targets'!$C$7:$C$18,0))="","Unused","Active"))</x:f>
        <x:v>Unused</x:v>
      </x:c>
      <x:c r="L36" s="21" t="str">
        <x:f>IF(OR(D36="",COUNTIFS('Mandate'!$C$34:$C$39,D36)&lt;&gt;1),"Invalid criterion",IF(INDEX('Mandate'!$G$34:$G$39,MATCH(D36,'Mandate'!$C$34:$C$39,0))&lt;&gt;"Defined","Invalid criterion",INDEX('Mandate'!$E$34:$E$39,MATCH(D36,'Mandate'!$C$34:$C$39,0))))</x:f>
        <x:v>Yes</x:v>
      </x:c>
      <x:c r="M36" s="21" t="str">
        <x:f>IF(K36="Unused","Unused",IF('Mandate'!$D$28&lt;&gt;"Defined","Missing mandate",IF(F36&lt;&gt;"Verified",IF(OR(F36="Assumption",F36="Unverified",F36="Conflicting"),F36,"Missing evidence label"),IF(OR(G36="",I36="",NOT(ISNUMBER(H36)),H36&lt;=0),"Missing evidence",IF(H36&gt;'Mandate'!$D$17,"Future evidence date",IF('Mandate'!$D$17-H36&gt;'Mandate'!$D$18,"Stale evidence","Verified"))))))</x:f>
        <x:v>Unused</x:v>
      </x:c>
      <x:c r="N36" s="21" t="str">
        <x:f>IF(K36="Unused","Unused",IF(OR(K36&lt;&gt;"Active",L36="Invalid criterion",COUNTIFS($C$7:$C$78,C36,$D$7:$D$78,D36)&lt;&gt;1,AND(E36&lt;&gt;"Meets",E36&lt;&gt;"Fails",E36&lt;&gt;"Unknown")),"Invalid record",IF(L36="No","Optional finding",IF(E36="Fails","Fail",IF(OR(NOT(ISNUMBER(O36)),O36&lt;&gt;'Mandate'!$D$27,P36&lt;&gt;Q36),"Open: reassess basis",IF(AND(E36="Meets",M36="Verified"),"Met","Open"))))))</x:f>
        <x:v>Unused</x:v>
      </x:c>
      <x:c r="O36" s="38"/>
      <x:c r="P36" s="12"/>
      <x:c r="Q36" s="21" t="str">
        <x:f>IF(L36="Invalid criterion","Invalid criterion",INDEX('Mandate'!$D$34:$D$39,MATCH(D36,'Mandate'!$C$34:$C$39,0))&amp;"; "&amp;L36&amp;"; "&amp;INDEX('Mandate'!$F$34:$F$39,MATCH(D36,'Mandate'!$C$34:$C$39,0)))</x:f>
        <x:v>Stays within strategic guardrails; Yes; Review of exclusions, dependencies and specific walk-away conditions.</x:v>
      </x:c>
      <x:c r="R36" s="2"/>
      <x:c r="S36" s="2"/>
      <x:c r="T36" s="2"/>
      <x:c r="U36" s="2"/>
      <x:c r="V36" s="2"/>
      <x:c r="W36" s="2"/>
      <x:c r="X36" s="2"/>
      <x:c r="Y36" s="2"/>
      <x:c r="Z36" s="2"/>
      <x:c r="AA36" s="2"/>
      <x:c r="AB36" s="2"/>
      <x:c r="AC36" s="2"/>
      <x:c r="AD36" s="2"/>
      <x:c r="AE36" s="2"/>
      <x:c r="AF36" s="2"/>
      <x:c r="AG36" s="2"/>
      <x:c r="AH36" s="2"/>
    </x:row>
    <x:row r="37" ht="80" customHeight="1">
      <x:c r="A37" s="1"/>
      <x:c r="B37" s="1"/>
      <x:c r="C37" s="12" t="str">
        <x:v>T06</x:v>
      </x:c>
      <x:c r="D37" s="12" t="str">
        <x:v>C01</x:v>
      </x:c>
      <x:c r="E37" s="12" t="str">
        <x:v>Unknown</x:v>
      </x:c>
      <x:c r="F37" s="12" t="str">
        <x:v>Unverified</x:v>
      </x:c>
      <x:c r="G37" s="12"/>
      <x:c r="H37" s="16"/>
      <x:c r="I37" s="12"/>
      <x:c r="J37" s="12"/>
      <x:c r="K37" s="21" t="str">
        <x:f>IF(OR(C37="",COUNTIFS('Targets'!$C$7:$C$18,C37)&lt;&gt;1),"Invalid target ID",IF(INDEX('Targets'!$D$7:$D$18,MATCH(C37,'Targets'!$C$7:$C$18,0))="","Unused","Active"))</x:f>
        <x:v>Unused</x:v>
      </x:c>
      <x:c r="L37" s="21" t="str">
        <x:f>IF(OR(D37="",COUNTIFS('Mandate'!$C$34:$C$39,D37)&lt;&gt;1),"Invalid criterion",IF(INDEX('Mandate'!$G$34:$G$39,MATCH(D37,'Mandate'!$C$34:$C$39,0))&lt;&gt;"Defined","Invalid criterion",INDEX('Mandate'!$E$34:$E$39,MATCH(D37,'Mandate'!$C$34:$C$39,0))))</x:f>
        <x:v>Yes</x:v>
      </x:c>
      <x:c r="M37" s="21" t="str">
        <x:f>IF(K37="Unused","Unused",IF('Mandate'!$D$28&lt;&gt;"Defined","Missing mandate",IF(F37&lt;&gt;"Verified",IF(OR(F37="Assumption",F37="Unverified",F37="Conflicting"),F37,"Missing evidence label"),IF(OR(G37="",I37="",NOT(ISNUMBER(H37)),H37&lt;=0),"Missing evidence",IF(H37&gt;'Mandate'!$D$17,"Future evidence date",IF('Mandate'!$D$17-H37&gt;'Mandate'!$D$18,"Stale evidence","Verified"))))))</x:f>
        <x:v>Unused</x:v>
      </x:c>
      <x:c r="N37" s="21" t="str">
        <x:f>IF(K37="Unused","Unused",IF(OR(K37&lt;&gt;"Active",L37="Invalid criterion",COUNTIFS($C$7:$C$78,C37,$D$7:$D$78,D37)&lt;&gt;1,AND(E37&lt;&gt;"Meets",E37&lt;&gt;"Fails",E37&lt;&gt;"Unknown")),"Invalid record",IF(L37="No","Optional finding",IF(E37="Fails","Fail",IF(OR(NOT(ISNUMBER(O37)),O37&lt;&gt;'Mandate'!$D$27,P37&lt;&gt;Q37),"Open: reassess basis",IF(AND(E37="Meets",M37="Verified"),"Met","Open"))))))</x:f>
        <x:v>Unused</x:v>
      </x:c>
      <x:c r="O37" s="39"/>
      <x:c r="P37" s="12"/>
      <x:c r="Q37" s="21" t="str">
        <x:f>IF(L37="Invalid criterion","Invalid criterion",INDEX('Mandate'!$D$34:$D$39,MATCH(D37,'Mandate'!$C$34:$C$39,0))&amp;"; "&amp;L37&amp;"; "&amp;INDEX('Mandate'!$F$34:$F$39,MATCH(D37,'Mandate'!$C$34:$C$39,0)))</x:f>
        <x:v>Closes the capability gap; Yes; Demonstrated workflow and team capability mapped to the mandate.</x:v>
      </x:c>
      <x:c r="R37" s="2"/>
      <x:c r="S37" s="2"/>
      <x:c r="T37" s="2"/>
      <x:c r="U37" s="2"/>
      <x:c r="V37" s="2"/>
      <x:c r="W37" s="2"/>
      <x:c r="X37" s="2"/>
      <x:c r="Y37" s="2"/>
      <x:c r="Z37" s="2"/>
      <x:c r="AA37" s="2"/>
      <x:c r="AB37" s="2"/>
      <x:c r="AC37" s="2"/>
      <x:c r="AD37" s="2"/>
      <x:c r="AE37" s="2"/>
      <x:c r="AF37" s="2"/>
      <x:c r="AG37" s="2"/>
      <x:c r="AH37" s="2"/>
    </x:row>
    <x:row r="38" ht="80" customHeight="1">
      <x:c r="A38" s="1"/>
      <x:c r="B38" s="1"/>
      <x:c r="C38" s="12" t="str">
        <x:v>T06</x:v>
      </x:c>
      <x:c r="D38" s="12" t="str">
        <x:v>C02</x:v>
      </x:c>
      <x:c r="E38" s="12" t="str">
        <x:v>Unknown</x:v>
      </x:c>
      <x:c r="F38" s="12" t="str">
        <x:v>Unverified</x:v>
      </x:c>
      <x:c r="G38" s="12"/>
      <x:c r="H38" s="16"/>
      <x:c r="I38" s="12"/>
      <x:c r="J38" s="12"/>
      <x:c r="K38" s="21" t="str">
        <x:f>IF(OR(C38="",COUNTIFS('Targets'!$C$7:$C$18,C38)&lt;&gt;1),"Invalid target ID",IF(INDEX('Targets'!$D$7:$D$18,MATCH(C38,'Targets'!$C$7:$C$18,0))="","Unused","Active"))</x:f>
        <x:v>Unused</x:v>
      </x:c>
      <x:c r="L38" s="21" t="str">
        <x:f>IF(OR(D38="",COUNTIFS('Mandate'!$C$34:$C$39,D38)&lt;&gt;1),"Invalid criterion",IF(INDEX('Mandate'!$G$34:$G$39,MATCH(D38,'Mandate'!$C$34:$C$39,0))&lt;&gt;"Defined","Invalid criterion",INDEX('Mandate'!$E$34:$E$39,MATCH(D38,'Mandate'!$C$34:$C$39,0))))</x:f>
        <x:v>Yes</x:v>
      </x:c>
      <x:c r="M38" s="21" t="str">
        <x:f>IF(K38="Unused","Unused",IF('Mandate'!$D$28&lt;&gt;"Defined","Missing mandate",IF(F38&lt;&gt;"Verified",IF(OR(F38="Assumption",F38="Unverified",F38="Conflicting"),F38,"Missing evidence label"),IF(OR(G38="",I38="",NOT(ISNUMBER(H38)),H38&lt;=0),"Missing evidence",IF(H38&gt;'Mandate'!$D$17,"Future evidence date",IF('Mandate'!$D$17-H38&gt;'Mandate'!$D$18,"Stale evidence","Verified"))))))</x:f>
        <x:v>Unused</x:v>
      </x:c>
      <x:c r="N38" s="21" t="str">
        <x:f>IF(K38="Unused","Unused",IF(OR(K38&lt;&gt;"Active",L38="Invalid criterion",COUNTIFS($C$7:$C$78,C38,$D$7:$D$78,D38)&lt;&gt;1,AND(E38&lt;&gt;"Meets",E38&lt;&gt;"Fails",E38&lt;&gt;"Unknown")),"Invalid record",IF(L38="No","Optional finding",IF(E38="Fails","Fail",IF(OR(NOT(ISNUMBER(O38)),O38&lt;&gt;'Mandate'!$D$27,P38&lt;&gt;Q38),"Open: reassess basis",IF(AND(E38="Meets",M38="Verified"),"Met","Open"))))))</x:f>
        <x:v>Unused</x:v>
      </x:c>
      <x:c r="O38" s="39"/>
      <x:c r="P38" s="12"/>
      <x:c r="Q38" s="21" t="str">
        <x:f>IF(L38="Invalid criterion","Invalid criterion",INDEX('Mandate'!$D$34:$D$39,MATCH(D38,'Mandate'!$C$34:$C$39,0))&amp;"; "&amp;L38&amp;"; "&amp;INDEX('Mandate'!$F$34:$F$39,MATCH(D38,'Mandate'!$C$34:$C$39,0)))</x:f>
        <x:v>Fits market and business perimeter; Yes; Revenue mix, customer segments, geography and business model.</x:v>
      </x:c>
      <x:c r="R38" s="2"/>
      <x:c r="S38" s="2"/>
      <x:c r="T38" s="2"/>
      <x:c r="U38" s="2"/>
      <x:c r="V38" s="2"/>
      <x:c r="W38" s="2"/>
      <x:c r="X38" s="2"/>
      <x:c r="Y38" s="2"/>
      <x:c r="Z38" s="2"/>
      <x:c r="AA38" s="2"/>
      <x:c r="AB38" s="2"/>
      <x:c r="AC38" s="2"/>
      <x:c r="AD38" s="2"/>
      <x:c r="AE38" s="2"/>
      <x:c r="AF38" s="2"/>
      <x:c r="AG38" s="2"/>
      <x:c r="AH38" s="2"/>
    </x:row>
    <x:row r="39" ht="80" customHeight="1">
      <x:c r="A39" s="1"/>
      <x:c r="B39" s="1"/>
      <x:c r="C39" s="12" t="str">
        <x:v>T06</x:v>
      </x:c>
      <x:c r="D39" s="12" t="str">
        <x:v>C03</x:v>
      </x:c>
      <x:c r="E39" s="12" t="str">
        <x:v>Unknown</x:v>
      </x:c>
      <x:c r="F39" s="12" t="str">
        <x:v>Unverified</x:v>
      </x:c>
      <x:c r="G39" s="12"/>
      <x:c r="H39" s="16"/>
      <x:c r="I39" s="12"/>
      <x:c r="J39" s="12"/>
      <x:c r="K39" s="21" t="str">
        <x:f>IF(OR(C39="",COUNTIFS('Targets'!$C$7:$C$18,C39)&lt;&gt;1),"Invalid target ID",IF(INDEX('Targets'!$D$7:$D$18,MATCH(C39,'Targets'!$C$7:$C$18,0))="","Unused","Active"))</x:f>
        <x:v>Unused</x:v>
      </x:c>
      <x:c r="L39" s="21" t="str">
        <x:f>IF(OR(D39="",COUNTIFS('Mandate'!$C$34:$C$39,D39)&lt;&gt;1),"Invalid criterion",IF(INDEX('Mandate'!$G$34:$G$39,MATCH(D39,'Mandate'!$C$34:$C$39,0))&lt;&gt;"Defined","Invalid criterion",INDEX('Mandate'!$E$34:$E$39,MATCH(D39,'Mandate'!$C$34:$C$39,0))))</x:f>
        <x:v>Yes</x:v>
      </x:c>
      <x:c r="M39" s="21" t="str">
        <x:f>IF(K39="Unused","Unused",IF('Mandate'!$D$28&lt;&gt;"Defined","Missing mandate",IF(F39&lt;&gt;"Verified",IF(OR(F39="Assumption",F39="Unverified",F39="Conflicting"),F39,"Missing evidence label"),IF(OR(G39="",I39="",NOT(ISNUMBER(H39)),H39&lt;=0),"Missing evidence",IF(H39&gt;'Mandate'!$D$17,"Future evidence date",IF('Mandate'!$D$17-H39&gt;'Mandate'!$D$18,"Stale evidence","Verified"))))))</x:f>
        <x:v>Unused</x:v>
      </x:c>
      <x:c r="N39" s="21" t="str">
        <x:f>IF(K39="Unused","Unused",IF(OR(K39&lt;&gt;"Active",L39="Invalid criterion",COUNTIFS($C$7:$C$78,C39,$D$7:$D$78,D39)&lt;&gt;1,AND(E39&lt;&gt;"Meets",E39&lt;&gt;"Fails",E39&lt;&gt;"Unknown")),"Invalid record",IF(L39="No","Optional finding",IF(E39="Fails","Fail",IF(OR(NOT(ISNUMBER(O39)),O39&lt;&gt;'Mandate'!$D$27,P39&lt;&gt;Q39),"Open: reassess basis",IF(AND(E39="Meets",M39="Verified"),"Met","Open"))))))</x:f>
        <x:v>Unused</x:v>
      </x:c>
      <x:c r="O39" s="39"/>
      <x:c r="P39" s="12"/>
      <x:c r="Q39" s="21" t="str">
        <x:f>IF(L39="Invalid criterion","Invalid criterion",INDEX('Mandate'!$D$34:$D$39,MATCH(D39,'Mandate'!$C$34:$C$39,0))&amp;"; "&amp;L39&amp;"; "&amp;INDEX('Mandate'!$F$34:$F$39,MATCH(D39,'Mandate'!$C$34:$C$39,0)))</x:f>
        <x:v>Revenue and earnings support the thesis; Yes; Recurring revenue, retention, concentration and normalized economics.</x:v>
      </x:c>
      <x:c r="R39" s="2"/>
      <x:c r="S39" s="2"/>
      <x:c r="T39" s="2"/>
      <x:c r="U39" s="2"/>
      <x:c r="V39" s="2"/>
      <x:c r="W39" s="2"/>
      <x:c r="X39" s="2"/>
      <x:c r="Y39" s="2"/>
      <x:c r="Z39" s="2"/>
      <x:c r="AA39" s="2"/>
      <x:c r="AB39" s="2"/>
      <x:c r="AC39" s="2"/>
      <x:c r="AD39" s="2"/>
      <x:c r="AE39" s="2"/>
      <x:c r="AF39" s="2"/>
      <x:c r="AG39" s="2"/>
      <x:c r="AH39" s="2"/>
    </x:row>
    <x:row r="40" ht="80" customHeight="1">
      <x:c r="A40" s="1"/>
      <x:c r="B40" s="1"/>
      <x:c r="C40" s="12" t="str">
        <x:v>T06</x:v>
      </x:c>
      <x:c r="D40" s="12" t="str">
        <x:v>C04</x:v>
      </x:c>
      <x:c r="E40" s="12" t="str">
        <x:v>Unknown</x:v>
      </x:c>
      <x:c r="F40" s="12" t="str">
        <x:v>Unverified</x:v>
      </x:c>
      <x:c r="G40" s="12"/>
      <x:c r="H40" s="16"/>
      <x:c r="I40" s="12"/>
      <x:c r="J40" s="12"/>
      <x:c r="K40" s="21" t="str">
        <x:f>IF(OR(C40="",COUNTIFS('Targets'!$C$7:$C$18,C40)&lt;&gt;1),"Invalid target ID",IF(INDEX('Targets'!$D$7:$D$18,MATCH(C40,'Targets'!$C$7:$C$18,0))="","Unused","Active"))</x:f>
        <x:v>Unused</x:v>
      </x:c>
      <x:c r="L40" s="21" t="str">
        <x:f>IF(OR(D40="",COUNTIFS('Mandate'!$C$34:$C$39,D40)&lt;&gt;1),"Invalid criterion",IF(INDEX('Mandate'!$G$34:$G$39,MATCH(D40,'Mandate'!$C$34:$C$39,0))&lt;&gt;"Defined","Invalid criterion",INDEX('Mandate'!$E$34:$E$39,MATCH(D40,'Mandate'!$C$34:$C$39,0))))</x:f>
        <x:v>Yes</x:v>
      </x:c>
      <x:c r="M40" s="21" t="str">
        <x:f>IF(K40="Unused","Unused",IF('Mandate'!$D$28&lt;&gt;"Defined","Missing mandate",IF(F40&lt;&gt;"Verified",IF(OR(F40="Assumption",F40="Unverified",F40="Conflicting"),F40,"Missing evidence label"),IF(OR(G40="",I40="",NOT(ISNUMBER(H40)),H40&lt;=0),"Missing evidence",IF(H40&gt;'Mandate'!$D$17,"Future evidence date",IF('Mandate'!$D$17-H40&gt;'Mandate'!$D$18,"Stale evidence","Verified"))))))</x:f>
        <x:v>Unused</x:v>
      </x:c>
      <x:c r="N40" s="21" t="str">
        <x:f>IF(K40="Unused","Unused",IF(OR(K40&lt;&gt;"Active",L40="Invalid criterion",COUNTIFS($C$7:$C$78,C40,$D$7:$D$78,D40)&lt;&gt;1,AND(E40&lt;&gt;"Meets",E40&lt;&gt;"Fails",E40&lt;&gt;"Unknown")),"Invalid record",IF(L40="No","Optional finding",IF(E40="Fails","Fail",IF(OR(NOT(ISNUMBER(O40)),O40&lt;&gt;'Mandate'!$D$27,P40&lt;&gt;Q40),"Open: reassess basis",IF(AND(E40="Meets",M40="Verified"),"Met","Open"))))))</x:f>
        <x:v>Unused</x:v>
      </x:c>
      <x:c r="O40" s="39"/>
      <x:c r="P40" s="12"/>
      <x:c r="Q40" s="21" t="str">
        <x:f>IF(L40="Invalid criterion","Invalid criterion",INDEX('Mandate'!$D$34:$D$39,MATCH(D40,'Mandate'!$C$34:$C$39,0))&amp;"; "&amp;L40&amp;"; "&amp;INDEX('Mandate'!$F$34:$F$39,MATCH(D40,'Mandate'!$C$34:$C$39,0)))</x:f>
        <x:v>Capability and revenue transfer; Yes; Contract, license, relationship and key-person continuity after ownership changes.</x:v>
      </x:c>
      <x:c r="R40" s="2"/>
      <x:c r="S40" s="2"/>
      <x:c r="T40" s="2"/>
      <x:c r="U40" s="2"/>
      <x:c r="V40" s="2"/>
      <x:c r="W40" s="2"/>
      <x:c r="X40" s="2"/>
      <x:c r="Y40" s="2"/>
      <x:c r="Z40" s="2"/>
      <x:c r="AA40" s="2"/>
      <x:c r="AB40" s="2"/>
      <x:c r="AC40" s="2"/>
      <x:c r="AD40" s="2"/>
      <x:c r="AE40" s="2"/>
      <x:c r="AF40" s="2"/>
      <x:c r="AG40" s="2"/>
      <x:c r="AH40" s="2"/>
    </x:row>
    <x:row r="41" ht="80" customHeight="1">
      <x:c r="A41" s="1"/>
      <x:c r="B41" s="1"/>
      <x:c r="C41" s="12" t="str">
        <x:v>T06</x:v>
      </x:c>
      <x:c r="D41" s="12" t="str">
        <x:v>C05</x:v>
      </x:c>
      <x:c r="E41" s="12" t="str">
        <x:v>Unknown</x:v>
      </x:c>
      <x:c r="F41" s="12" t="str">
        <x:v>Unverified</x:v>
      </x:c>
      <x:c r="G41" s="12"/>
      <x:c r="H41" s="16"/>
      <x:c r="I41" s="12"/>
      <x:c r="J41" s="12"/>
      <x:c r="K41" s="21" t="str">
        <x:f>IF(OR(C41="",COUNTIFS('Targets'!$C$7:$C$18,C41)&lt;&gt;1),"Invalid target ID",IF(INDEX('Targets'!$D$7:$D$18,MATCH(C41,'Targets'!$C$7:$C$18,0))="","Unused","Active"))</x:f>
        <x:v>Unused</x:v>
      </x:c>
      <x:c r="L41" s="21" t="str">
        <x:f>IF(OR(D41="",COUNTIFS('Mandate'!$C$34:$C$39,D41)&lt;&gt;1),"Invalid criterion",IF(INDEX('Mandate'!$G$34:$G$39,MATCH(D41,'Mandate'!$C$34:$C$39,0))&lt;&gt;"Defined","Invalid criterion",INDEX('Mandate'!$E$34:$E$39,MATCH(D41,'Mandate'!$C$34:$C$39,0))))</x:f>
        <x:v>Yes</x:v>
      </x:c>
      <x:c r="M41" s="21" t="str">
        <x:f>IF(K41="Unused","Unused",IF('Mandate'!$D$28&lt;&gt;"Defined","Missing mandate",IF(F41&lt;&gt;"Verified",IF(OR(F41="Assumption",F41="Unverified",F41="Conflicting"),F41,"Missing evidence label"),IF(OR(G41="",I41="",NOT(ISNUMBER(H41)),H41&lt;=0),"Missing evidence",IF(H41&gt;'Mandate'!$D$17,"Future evidence date",IF('Mandate'!$D$17-H41&gt;'Mandate'!$D$18,"Stale evidence","Verified"))))))</x:f>
        <x:v>Unused</x:v>
      </x:c>
      <x:c r="N41" s="21" t="str">
        <x:f>IF(K41="Unused","Unused",IF(OR(K41&lt;&gt;"Active",L41="Invalid criterion",COUNTIFS($C$7:$C$78,C41,$D$7:$D$78,D41)&lt;&gt;1,AND(E41&lt;&gt;"Meets",E41&lt;&gt;"Fails",E41&lt;&gt;"Unknown")),"Invalid record",IF(L41="No","Optional finding",IF(E41="Fails","Fail",IF(OR(NOT(ISNUMBER(O41)),O41&lt;&gt;'Mandate'!$D$27,P41&lt;&gt;Q41),"Open: reassess basis",IF(AND(E41="Meets",M41="Verified"),"Met","Open"))))))</x:f>
        <x:v>Unused</x:v>
      </x:c>
      <x:c r="O41" s="39"/>
      <x:c r="P41" s="12"/>
      <x:c r="Q41" s="21" t="str">
        <x:f>IF(L41="Invalid criterion","Invalid criterion",INDEX('Mandate'!$D$34:$D$39,MATCH(D41,'Mandate'!$C$34:$C$39,0))&amp;"; "&amp;L41&amp;"; "&amp;INDEX('Mandate'!$F$34:$F$39,MATCH(D41,'Mandate'!$C$34:$C$39,0)))</x:f>
        <x:v>Integration is feasible; Yes; Named operating owner, resources and revenue-preservation plan.</x:v>
      </x:c>
      <x:c r="R41" s="2"/>
      <x:c r="S41" s="2"/>
      <x:c r="T41" s="2"/>
      <x:c r="U41" s="2"/>
      <x:c r="V41" s="2"/>
      <x:c r="W41" s="2"/>
      <x:c r="X41" s="2"/>
      <x:c r="Y41" s="2"/>
      <x:c r="Z41" s="2"/>
      <x:c r="AA41" s="2"/>
      <x:c r="AB41" s="2"/>
      <x:c r="AC41" s="2"/>
      <x:c r="AD41" s="2"/>
      <x:c r="AE41" s="2"/>
      <x:c r="AF41" s="2"/>
      <x:c r="AG41" s="2"/>
      <x:c r="AH41" s="2"/>
    </x:row>
    <x:row r="42" ht="80" customHeight="1">
      <x:c r="A42" s="1"/>
      <x:c r="B42" s="1"/>
      <x:c r="C42" s="12" t="str">
        <x:v>T06</x:v>
      </x:c>
      <x:c r="D42" s="12" t="str">
        <x:v>C06</x:v>
      </x:c>
      <x:c r="E42" s="12" t="str">
        <x:v>Unknown</x:v>
      </x:c>
      <x:c r="F42" s="12" t="str">
        <x:v>Unverified</x:v>
      </x:c>
      <x:c r="G42" s="12"/>
      <x:c r="H42" s="16"/>
      <x:c r="I42" s="12"/>
      <x:c r="J42" s="12"/>
      <x:c r="K42" s="21" t="str">
        <x:f>IF(OR(C42="",COUNTIFS('Targets'!$C$7:$C$18,C42)&lt;&gt;1),"Invalid target ID",IF(INDEX('Targets'!$D$7:$D$18,MATCH(C42,'Targets'!$C$7:$C$18,0))="","Unused","Active"))</x:f>
        <x:v>Unused</x:v>
      </x:c>
      <x:c r="L42" s="21" t="str">
        <x:f>IF(OR(D42="",COUNTIFS('Mandate'!$C$34:$C$39,D42)&lt;&gt;1),"Invalid criterion",IF(INDEX('Mandate'!$G$34:$G$39,MATCH(D42,'Mandate'!$C$34:$C$39,0))&lt;&gt;"Defined","Invalid criterion",INDEX('Mandate'!$E$34:$E$39,MATCH(D42,'Mandate'!$C$34:$C$39,0))))</x:f>
        <x:v>Yes</x:v>
      </x:c>
      <x:c r="M42" s="21" t="str">
        <x:f>IF(K42="Unused","Unused",IF('Mandate'!$D$28&lt;&gt;"Defined","Missing mandate",IF(F42&lt;&gt;"Verified",IF(OR(F42="Assumption",F42="Unverified",F42="Conflicting"),F42,"Missing evidence label"),IF(OR(G42="",I42="",NOT(ISNUMBER(H42)),H42&lt;=0),"Missing evidence",IF(H42&gt;'Mandate'!$D$17,"Future evidence date",IF('Mandate'!$D$17-H42&gt;'Mandate'!$D$18,"Stale evidence","Verified"))))))</x:f>
        <x:v>Unused</x:v>
      </x:c>
      <x:c r="N42" s="21" t="str">
        <x:f>IF(K42="Unused","Unused",IF(OR(K42&lt;&gt;"Active",L42="Invalid criterion",COUNTIFS($C$7:$C$78,C42,$D$7:$D$78,D42)&lt;&gt;1,AND(E42&lt;&gt;"Meets",E42&lt;&gt;"Fails",E42&lt;&gt;"Unknown")),"Invalid record",IF(L42="No","Optional finding",IF(E42="Fails","Fail",IF(OR(NOT(ISNUMBER(O42)),O42&lt;&gt;'Mandate'!$D$27,P42&lt;&gt;Q42),"Open: reassess basis",IF(AND(E42="Meets",M42="Verified"),"Met","Open"))))))</x:f>
        <x:v>Unused</x:v>
      </x:c>
      <x:c r="O42" s="39"/>
      <x:c r="P42" s="12"/>
      <x:c r="Q42" s="21" t="str">
        <x:f>IF(L42="Invalid criterion","Invalid criterion",INDEX('Mandate'!$D$34:$D$39,MATCH(D42,'Mandate'!$C$34:$C$39,0))&amp;"; "&amp;L42&amp;"; "&amp;INDEX('Mandate'!$F$34:$F$39,MATCH(D42,'Mandate'!$C$34:$C$39,0)))</x:f>
        <x:v>Stays within strategic guardrails; Yes; Review of exclusions, dependencies and specific walk-away conditions.</x:v>
      </x:c>
      <x:c r="R42" s="2"/>
      <x:c r="S42" s="2"/>
      <x:c r="T42" s="2"/>
      <x:c r="U42" s="2"/>
      <x:c r="V42" s="2"/>
      <x:c r="W42" s="2"/>
      <x:c r="X42" s="2"/>
      <x:c r="Y42" s="2"/>
      <x:c r="Z42" s="2"/>
      <x:c r="AA42" s="2"/>
      <x:c r="AB42" s="2"/>
      <x:c r="AC42" s="2"/>
      <x:c r="AD42" s="2"/>
      <x:c r="AE42" s="2"/>
      <x:c r="AF42" s="2"/>
      <x:c r="AG42" s="2"/>
      <x:c r="AH42" s="2"/>
    </x:row>
    <x:row r="43" ht="80" customHeight="1">
      <x:c r="A43" s="1"/>
      <x:c r="B43" s="1"/>
      <x:c r="C43" s="12" t="str">
        <x:v>T07</x:v>
      </x:c>
      <x:c r="D43" s="12" t="str">
        <x:v>C01</x:v>
      </x:c>
      <x:c r="E43" s="12" t="str">
        <x:v>Unknown</x:v>
      </x:c>
      <x:c r="F43" s="12" t="str">
        <x:v>Unverified</x:v>
      </x:c>
      <x:c r="G43" s="12"/>
      <x:c r="H43" s="16"/>
      <x:c r="I43" s="12"/>
      <x:c r="J43" s="12"/>
      <x:c r="K43" s="21" t="str">
        <x:f>IF(OR(C43="",COUNTIFS('Targets'!$C$7:$C$18,C43)&lt;&gt;1),"Invalid target ID",IF(INDEX('Targets'!$D$7:$D$18,MATCH(C43,'Targets'!$C$7:$C$18,0))="","Unused","Active"))</x:f>
        <x:v>Unused</x:v>
      </x:c>
      <x:c r="L43" s="21" t="str">
        <x:f>IF(OR(D43="",COUNTIFS('Mandate'!$C$34:$C$39,D43)&lt;&gt;1),"Invalid criterion",IF(INDEX('Mandate'!$G$34:$G$39,MATCH(D43,'Mandate'!$C$34:$C$39,0))&lt;&gt;"Defined","Invalid criterion",INDEX('Mandate'!$E$34:$E$39,MATCH(D43,'Mandate'!$C$34:$C$39,0))))</x:f>
        <x:v>Yes</x:v>
      </x:c>
      <x:c r="M43" s="21" t="str">
        <x:f>IF(K43="Unused","Unused",IF('Mandate'!$D$28&lt;&gt;"Defined","Missing mandate",IF(F43&lt;&gt;"Verified",IF(OR(F43="Assumption",F43="Unverified",F43="Conflicting"),F43,"Missing evidence label"),IF(OR(G43="",I43="",NOT(ISNUMBER(H43)),H43&lt;=0),"Missing evidence",IF(H43&gt;'Mandate'!$D$17,"Future evidence date",IF('Mandate'!$D$17-H43&gt;'Mandate'!$D$18,"Stale evidence","Verified"))))))</x:f>
        <x:v>Unused</x:v>
      </x:c>
      <x:c r="N43" s="21" t="str">
        <x:f>IF(K43="Unused","Unused",IF(OR(K43&lt;&gt;"Active",L43="Invalid criterion",COUNTIFS($C$7:$C$78,C43,$D$7:$D$78,D43)&lt;&gt;1,AND(E43&lt;&gt;"Meets",E43&lt;&gt;"Fails",E43&lt;&gt;"Unknown")),"Invalid record",IF(L43="No","Optional finding",IF(E43="Fails","Fail",IF(OR(NOT(ISNUMBER(O43)),O43&lt;&gt;'Mandate'!$D$27,P43&lt;&gt;Q43),"Open: reassess basis",IF(AND(E43="Meets",M43="Verified"),"Met","Open"))))))</x:f>
        <x:v>Unused</x:v>
      </x:c>
      <x:c r="O43" s="39"/>
      <x:c r="P43" s="12"/>
      <x:c r="Q43" s="21" t="str">
        <x:f>IF(L43="Invalid criterion","Invalid criterion",INDEX('Mandate'!$D$34:$D$39,MATCH(D43,'Mandate'!$C$34:$C$39,0))&amp;"; "&amp;L43&amp;"; "&amp;INDEX('Mandate'!$F$34:$F$39,MATCH(D43,'Mandate'!$C$34:$C$39,0)))</x:f>
        <x:v>Closes the capability gap; Yes; Demonstrated workflow and team capability mapped to the mandate.</x:v>
      </x:c>
      <x:c r="R43" s="2"/>
      <x:c r="S43" s="2"/>
      <x:c r="T43" s="2"/>
      <x:c r="U43" s="2"/>
      <x:c r="V43" s="2"/>
      <x:c r="W43" s="2"/>
      <x:c r="X43" s="2"/>
      <x:c r="Y43" s="2"/>
      <x:c r="Z43" s="2"/>
      <x:c r="AA43" s="2"/>
      <x:c r="AB43" s="2"/>
      <x:c r="AC43" s="2"/>
      <x:c r="AD43" s="2"/>
      <x:c r="AE43" s="2"/>
      <x:c r="AF43" s="2"/>
      <x:c r="AG43" s="2"/>
      <x:c r="AH43" s="2"/>
    </x:row>
    <x:row r="44" ht="80" customHeight="1">
      <x:c r="A44" s="1"/>
      <x:c r="B44" s="1"/>
      <x:c r="C44" s="12" t="str">
        <x:v>T07</x:v>
      </x:c>
      <x:c r="D44" s="12" t="str">
        <x:v>C02</x:v>
      </x:c>
      <x:c r="E44" s="12" t="str">
        <x:v>Unknown</x:v>
      </x:c>
      <x:c r="F44" s="12" t="str">
        <x:v>Unverified</x:v>
      </x:c>
      <x:c r="G44" s="12"/>
      <x:c r="H44" s="16"/>
      <x:c r="I44" s="12"/>
      <x:c r="J44" s="12"/>
      <x:c r="K44" s="21" t="str">
        <x:f>IF(OR(C44="",COUNTIFS('Targets'!$C$7:$C$18,C44)&lt;&gt;1),"Invalid target ID",IF(INDEX('Targets'!$D$7:$D$18,MATCH(C44,'Targets'!$C$7:$C$18,0))="","Unused","Active"))</x:f>
        <x:v>Unused</x:v>
      </x:c>
      <x:c r="L44" s="21" t="str">
        <x:f>IF(OR(D44="",COUNTIFS('Mandate'!$C$34:$C$39,D44)&lt;&gt;1),"Invalid criterion",IF(INDEX('Mandate'!$G$34:$G$39,MATCH(D44,'Mandate'!$C$34:$C$39,0))&lt;&gt;"Defined","Invalid criterion",INDEX('Mandate'!$E$34:$E$39,MATCH(D44,'Mandate'!$C$34:$C$39,0))))</x:f>
        <x:v>Yes</x:v>
      </x:c>
      <x:c r="M44" s="21" t="str">
        <x:f>IF(K44="Unused","Unused",IF('Mandate'!$D$28&lt;&gt;"Defined","Missing mandate",IF(F44&lt;&gt;"Verified",IF(OR(F44="Assumption",F44="Unverified",F44="Conflicting"),F44,"Missing evidence label"),IF(OR(G44="",I44="",NOT(ISNUMBER(H44)),H44&lt;=0),"Missing evidence",IF(H44&gt;'Mandate'!$D$17,"Future evidence date",IF('Mandate'!$D$17-H44&gt;'Mandate'!$D$18,"Stale evidence","Verified"))))))</x:f>
        <x:v>Unused</x:v>
      </x:c>
      <x:c r="N44" s="21" t="str">
        <x:f>IF(K44="Unused","Unused",IF(OR(K44&lt;&gt;"Active",L44="Invalid criterion",COUNTIFS($C$7:$C$78,C44,$D$7:$D$78,D44)&lt;&gt;1,AND(E44&lt;&gt;"Meets",E44&lt;&gt;"Fails",E44&lt;&gt;"Unknown")),"Invalid record",IF(L44="No","Optional finding",IF(E44="Fails","Fail",IF(OR(NOT(ISNUMBER(O44)),O44&lt;&gt;'Mandate'!$D$27,P44&lt;&gt;Q44),"Open: reassess basis",IF(AND(E44="Meets",M44="Verified"),"Met","Open"))))))</x:f>
        <x:v>Unused</x:v>
      </x:c>
      <x:c r="O44" s="39"/>
      <x:c r="P44" s="12"/>
      <x:c r="Q44" s="21" t="str">
        <x:f>IF(L44="Invalid criterion","Invalid criterion",INDEX('Mandate'!$D$34:$D$39,MATCH(D44,'Mandate'!$C$34:$C$39,0))&amp;"; "&amp;L44&amp;"; "&amp;INDEX('Mandate'!$F$34:$F$39,MATCH(D44,'Mandate'!$C$34:$C$39,0)))</x:f>
        <x:v>Fits market and business perimeter; Yes; Revenue mix, customer segments, geography and business model.</x:v>
      </x:c>
      <x:c r="R44" s="2"/>
      <x:c r="S44" s="2"/>
      <x:c r="T44" s="2"/>
      <x:c r="U44" s="2"/>
      <x:c r="V44" s="2"/>
      <x:c r="W44" s="2"/>
      <x:c r="X44" s="2"/>
      <x:c r="Y44" s="2"/>
      <x:c r="Z44" s="2"/>
      <x:c r="AA44" s="2"/>
      <x:c r="AB44" s="2"/>
      <x:c r="AC44" s="2"/>
      <x:c r="AD44" s="2"/>
      <x:c r="AE44" s="2"/>
      <x:c r="AF44" s="2"/>
      <x:c r="AG44" s="2"/>
      <x:c r="AH44" s="2"/>
    </x:row>
    <x:row r="45" ht="80" customHeight="1">
      <x:c r="A45" s="1"/>
      <x:c r="B45" s="1"/>
      <x:c r="C45" s="12" t="str">
        <x:v>T07</x:v>
      </x:c>
      <x:c r="D45" s="12" t="str">
        <x:v>C03</x:v>
      </x:c>
      <x:c r="E45" s="12" t="str">
        <x:v>Unknown</x:v>
      </x:c>
      <x:c r="F45" s="12" t="str">
        <x:v>Unverified</x:v>
      </x:c>
      <x:c r="G45" s="12"/>
      <x:c r="H45" s="16"/>
      <x:c r="I45" s="12"/>
      <x:c r="J45" s="12"/>
      <x:c r="K45" s="21" t="str">
        <x:f>IF(OR(C45="",COUNTIFS('Targets'!$C$7:$C$18,C45)&lt;&gt;1),"Invalid target ID",IF(INDEX('Targets'!$D$7:$D$18,MATCH(C45,'Targets'!$C$7:$C$18,0))="","Unused","Active"))</x:f>
        <x:v>Unused</x:v>
      </x:c>
      <x:c r="L45" s="21" t="str">
        <x:f>IF(OR(D45="",COUNTIFS('Mandate'!$C$34:$C$39,D45)&lt;&gt;1),"Invalid criterion",IF(INDEX('Mandate'!$G$34:$G$39,MATCH(D45,'Mandate'!$C$34:$C$39,0))&lt;&gt;"Defined","Invalid criterion",INDEX('Mandate'!$E$34:$E$39,MATCH(D45,'Mandate'!$C$34:$C$39,0))))</x:f>
        <x:v>Yes</x:v>
      </x:c>
      <x:c r="M45" s="21" t="str">
        <x:f>IF(K45="Unused","Unused",IF('Mandate'!$D$28&lt;&gt;"Defined","Missing mandate",IF(F45&lt;&gt;"Verified",IF(OR(F45="Assumption",F45="Unverified",F45="Conflicting"),F45,"Missing evidence label"),IF(OR(G45="",I45="",NOT(ISNUMBER(H45)),H45&lt;=0),"Missing evidence",IF(H45&gt;'Mandate'!$D$17,"Future evidence date",IF('Mandate'!$D$17-H45&gt;'Mandate'!$D$18,"Stale evidence","Verified"))))))</x:f>
        <x:v>Unused</x:v>
      </x:c>
      <x:c r="N45" s="21" t="str">
        <x:f>IF(K45="Unused","Unused",IF(OR(K45&lt;&gt;"Active",L45="Invalid criterion",COUNTIFS($C$7:$C$78,C45,$D$7:$D$78,D45)&lt;&gt;1,AND(E45&lt;&gt;"Meets",E45&lt;&gt;"Fails",E45&lt;&gt;"Unknown")),"Invalid record",IF(L45="No","Optional finding",IF(E45="Fails","Fail",IF(OR(NOT(ISNUMBER(O45)),O45&lt;&gt;'Mandate'!$D$27,P45&lt;&gt;Q45),"Open: reassess basis",IF(AND(E45="Meets",M45="Verified"),"Met","Open"))))))</x:f>
        <x:v>Unused</x:v>
      </x:c>
      <x:c r="O45" s="39"/>
      <x:c r="P45" s="12"/>
      <x:c r="Q45" s="21" t="str">
        <x:f>IF(L45="Invalid criterion","Invalid criterion",INDEX('Mandate'!$D$34:$D$39,MATCH(D45,'Mandate'!$C$34:$C$39,0))&amp;"; "&amp;L45&amp;"; "&amp;INDEX('Mandate'!$F$34:$F$39,MATCH(D45,'Mandate'!$C$34:$C$39,0)))</x:f>
        <x:v>Revenue and earnings support the thesis; Yes; Recurring revenue, retention, concentration and normalized economics.</x:v>
      </x:c>
      <x:c r="R45" s="2"/>
      <x:c r="S45" s="2"/>
      <x:c r="T45" s="2"/>
      <x:c r="U45" s="2"/>
      <x:c r="V45" s="2"/>
      <x:c r="W45" s="2"/>
      <x:c r="X45" s="2"/>
      <x:c r="Y45" s="2"/>
      <x:c r="Z45" s="2"/>
      <x:c r="AA45" s="2"/>
      <x:c r="AB45" s="2"/>
      <x:c r="AC45" s="2"/>
      <x:c r="AD45" s="2"/>
      <x:c r="AE45" s="2"/>
      <x:c r="AF45" s="2"/>
      <x:c r="AG45" s="2"/>
      <x:c r="AH45" s="2"/>
    </x:row>
    <x:row r="46" ht="80" customHeight="1">
      <x:c r="A46" s="1"/>
      <x:c r="B46" s="1"/>
      <x:c r="C46" s="12" t="str">
        <x:v>T07</x:v>
      </x:c>
      <x:c r="D46" s="12" t="str">
        <x:v>C04</x:v>
      </x:c>
      <x:c r="E46" s="12" t="str">
        <x:v>Unknown</x:v>
      </x:c>
      <x:c r="F46" s="12" t="str">
        <x:v>Unverified</x:v>
      </x:c>
      <x:c r="G46" s="12"/>
      <x:c r="H46" s="16"/>
      <x:c r="I46" s="12"/>
      <x:c r="J46" s="12"/>
      <x:c r="K46" s="21" t="str">
        <x:f>IF(OR(C46="",COUNTIFS('Targets'!$C$7:$C$18,C46)&lt;&gt;1),"Invalid target ID",IF(INDEX('Targets'!$D$7:$D$18,MATCH(C46,'Targets'!$C$7:$C$18,0))="","Unused","Active"))</x:f>
        <x:v>Unused</x:v>
      </x:c>
      <x:c r="L46" s="21" t="str">
        <x:f>IF(OR(D46="",COUNTIFS('Mandate'!$C$34:$C$39,D46)&lt;&gt;1),"Invalid criterion",IF(INDEX('Mandate'!$G$34:$G$39,MATCH(D46,'Mandate'!$C$34:$C$39,0))&lt;&gt;"Defined","Invalid criterion",INDEX('Mandate'!$E$34:$E$39,MATCH(D46,'Mandate'!$C$34:$C$39,0))))</x:f>
        <x:v>Yes</x:v>
      </x:c>
      <x:c r="M46" s="21" t="str">
        <x:f>IF(K46="Unused","Unused",IF('Mandate'!$D$28&lt;&gt;"Defined","Missing mandate",IF(F46&lt;&gt;"Verified",IF(OR(F46="Assumption",F46="Unverified",F46="Conflicting"),F46,"Missing evidence label"),IF(OR(G46="",I46="",NOT(ISNUMBER(H46)),H46&lt;=0),"Missing evidence",IF(H46&gt;'Mandate'!$D$17,"Future evidence date",IF('Mandate'!$D$17-H46&gt;'Mandate'!$D$18,"Stale evidence","Verified"))))))</x:f>
        <x:v>Unused</x:v>
      </x:c>
      <x:c r="N46" s="21" t="str">
        <x:f>IF(K46="Unused","Unused",IF(OR(K46&lt;&gt;"Active",L46="Invalid criterion",COUNTIFS($C$7:$C$78,C46,$D$7:$D$78,D46)&lt;&gt;1,AND(E46&lt;&gt;"Meets",E46&lt;&gt;"Fails",E46&lt;&gt;"Unknown")),"Invalid record",IF(L46="No","Optional finding",IF(E46="Fails","Fail",IF(OR(NOT(ISNUMBER(O46)),O46&lt;&gt;'Mandate'!$D$27,P46&lt;&gt;Q46),"Open: reassess basis",IF(AND(E46="Meets",M46="Verified"),"Met","Open"))))))</x:f>
        <x:v>Unused</x:v>
      </x:c>
      <x:c r="O46" s="39"/>
      <x:c r="P46" s="12"/>
      <x:c r="Q46" s="21" t="str">
        <x:f>IF(L46="Invalid criterion","Invalid criterion",INDEX('Mandate'!$D$34:$D$39,MATCH(D46,'Mandate'!$C$34:$C$39,0))&amp;"; "&amp;L46&amp;"; "&amp;INDEX('Mandate'!$F$34:$F$39,MATCH(D46,'Mandate'!$C$34:$C$39,0)))</x:f>
        <x:v>Capability and revenue transfer; Yes; Contract, license, relationship and key-person continuity after ownership changes.</x:v>
      </x:c>
      <x:c r="R46" s="2"/>
      <x:c r="S46" s="2"/>
      <x:c r="T46" s="2"/>
      <x:c r="U46" s="2"/>
      <x:c r="V46" s="2"/>
      <x:c r="W46" s="2"/>
      <x:c r="X46" s="2"/>
      <x:c r="Y46" s="2"/>
      <x:c r="Z46" s="2"/>
      <x:c r="AA46" s="2"/>
      <x:c r="AB46" s="2"/>
      <x:c r="AC46" s="2"/>
      <x:c r="AD46" s="2"/>
      <x:c r="AE46" s="2"/>
      <x:c r="AF46" s="2"/>
      <x:c r="AG46" s="2"/>
      <x:c r="AH46" s="2"/>
    </x:row>
    <x:row r="47" ht="80" customHeight="1">
      <x:c r="A47" s="1"/>
      <x:c r="B47" s="1"/>
      <x:c r="C47" s="12" t="str">
        <x:v>T07</x:v>
      </x:c>
      <x:c r="D47" s="12" t="str">
        <x:v>C05</x:v>
      </x:c>
      <x:c r="E47" s="12" t="str">
        <x:v>Unknown</x:v>
      </x:c>
      <x:c r="F47" s="12" t="str">
        <x:v>Unverified</x:v>
      </x:c>
      <x:c r="G47" s="12"/>
      <x:c r="H47" s="16"/>
      <x:c r="I47" s="12"/>
      <x:c r="J47" s="12"/>
      <x:c r="K47" s="21" t="str">
        <x:f>IF(OR(C47="",COUNTIFS('Targets'!$C$7:$C$18,C47)&lt;&gt;1),"Invalid target ID",IF(INDEX('Targets'!$D$7:$D$18,MATCH(C47,'Targets'!$C$7:$C$18,0))="","Unused","Active"))</x:f>
        <x:v>Unused</x:v>
      </x:c>
      <x:c r="L47" s="21" t="str">
        <x:f>IF(OR(D47="",COUNTIFS('Mandate'!$C$34:$C$39,D47)&lt;&gt;1),"Invalid criterion",IF(INDEX('Mandate'!$G$34:$G$39,MATCH(D47,'Mandate'!$C$34:$C$39,0))&lt;&gt;"Defined","Invalid criterion",INDEX('Mandate'!$E$34:$E$39,MATCH(D47,'Mandate'!$C$34:$C$39,0))))</x:f>
        <x:v>Yes</x:v>
      </x:c>
      <x:c r="M47" s="21" t="str">
        <x:f>IF(K47="Unused","Unused",IF('Mandate'!$D$28&lt;&gt;"Defined","Missing mandate",IF(F47&lt;&gt;"Verified",IF(OR(F47="Assumption",F47="Unverified",F47="Conflicting"),F47,"Missing evidence label"),IF(OR(G47="",I47="",NOT(ISNUMBER(H47)),H47&lt;=0),"Missing evidence",IF(H47&gt;'Mandate'!$D$17,"Future evidence date",IF('Mandate'!$D$17-H47&gt;'Mandate'!$D$18,"Stale evidence","Verified"))))))</x:f>
        <x:v>Unused</x:v>
      </x:c>
      <x:c r="N47" s="21" t="str">
        <x:f>IF(K47="Unused","Unused",IF(OR(K47&lt;&gt;"Active",L47="Invalid criterion",COUNTIFS($C$7:$C$78,C47,$D$7:$D$78,D47)&lt;&gt;1,AND(E47&lt;&gt;"Meets",E47&lt;&gt;"Fails",E47&lt;&gt;"Unknown")),"Invalid record",IF(L47="No","Optional finding",IF(E47="Fails","Fail",IF(OR(NOT(ISNUMBER(O47)),O47&lt;&gt;'Mandate'!$D$27,P47&lt;&gt;Q47),"Open: reassess basis",IF(AND(E47="Meets",M47="Verified"),"Met","Open"))))))</x:f>
        <x:v>Unused</x:v>
      </x:c>
      <x:c r="O47" s="39"/>
      <x:c r="P47" s="12"/>
      <x:c r="Q47" s="21" t="str">
        <x:f>IF(L47="Invalid criterion","Invalid criterion",INDEX('Mandate'!$D$34:$D$39,MATCH(D47,'Mandate'!$C$34:$C$39,0))&amp;"; "&amp;L47&amp;"; "&amp;INDEX('Mandate'!$F$34:$F$39,MATCH(D47,'Mandate'!$C$34:$C$39,0)))</x:f>
        <x:v>Integration is feasible; Yes; Named operating owner, resources and revenue-preservation plan.</x:v>
      </x:c>
      <x:c r="R47" s="2"/>
      <x:c r="S47" s="2"/>
      <x:c r="T47" s="2"/>
      <x:c r="U47" s="2"/>
      <x:c r="V47" s="2"/>
      <x:c r="W47" s="2"/>
      <x:c r="X47" s="2"/>
      <x:c r="Y47" s="2"/>
      <x:c r="Z47" s="2"/>
      <x:c r="AA47" s="2"/>
      <x:c r="AB47" s="2"/>
      <x:c r="AC47" s="2"/>
      <x:c r="AD47" s="2"/>
      <x:c r="AE47" s="2"/>
      <x:c r="AF47" s="2"/>
      <x:c r="AG47" s="2"/>
      <x:c r="AH47" s="2"/>
    </x:row>
    <x:row r="48" ht="80" customHeight="1">
      <x:c r="A48" s="1"/>
      <x:c r="B48" s="1"/>
      <x:c r="C48" s="12" t="str">
        <x:v>T07</x:v>
      </x:c>
      <x:c r="D48" s="12" t="str">
        <x:v>C06</x:v>
      </x:c>
      <x:c r="E48" s="12" t="str">
        <x:v>Unknown</x:v>
      </x:c>
      <x:c r="F48" s="12" t="str">
        <x:v>Unverified</x:v>
      </x:c>
      <x:c r="G48" s="12"/>
      <x:c r="H48" s="16"/>
      <x:c r="I48" s="12"/>
      <x:c r="J48" s="12"/>
      <x:c r="K48" s="21" t="str">
        <x:f>IF(OR(C48="",COUNTIFS('Targets'!$C$7:$C$18,C48)&lt;&gt;1),"Invalid target ID",IF(INDEX('Targets'!$D$7:$D$18,MATCH(C48,'Targets'!$C$7:$C$18,0))="","Unused","Active"))</x:f>
        <x:v>Unused</x:v>
      </x:c>
      <x:c r="L48" s="21" t="str">
        <x:f>IF(OR(D48="",COUNTIFS('Mandate'!$C$34:$C$39,D48)&lt;&gt;1),"Invalid criterion",IF(INDEX('Mandate'!$G$34:$G$39,MATCH(D48,'Mandate'!$C$34:$C$39,0))&lt;&gt;"Defined","Invalid criterion",INDEX('Mandate'!$E$34:$E$39,MATCH(D48,'Mandate'!$C$34:$C$39,0))))</x:f>
        <x:v>Yes</x:v>
      </x:c>
      <x:c r="M48" s="21" t="str">
        <x:f>IF(K48="Unused","Unused",IF('Mandate'!$D$28&lt;&gt;"Defined","Missing mandate",IF(F48&lt;&gt;"Verified",IF(OR(F48="Assumption",F48="Unverified",F48="Conflicting"),F48,"Missing evidence label"),IF(OR(G48="",I48="",NOT(ISNUMBER(H48)),H48&lt;=0),"Missing evidence",IF(H48&gt;'Mandate'!$D$17,"Future evidence date",IF('Mandate'!$D$17-H48&gt;'Mandate'!$D$18,"Stale evidence","Verified"))))))</x:f>
        <x:v>Unused</x:v>
      </x:c>
      <x:c r="N48" s="21" t="str">
        <x:f>IF(K48="Unused","Unused",IF(OR(K48&lt;&gt;"Active",L48="Invalid criterion",COUNTIFS($C$7:$C$78,C48,$D$7:$D$78,D48)&lt;&gt;1,AND(E48&lt;&gt;"Meets",E48&lt;&gt;"Fails",E48&lt;&gt;"Unknown")),"Invalid record",IF(L48="No","Optional finding",IF(E48="Fails","Fail",IF(OR(NOT(ISNUMBER(O48)),O48&lt;&gt;'Mandate'!$D$27,P48&lt;&gt;Q48),"Open: reassess basis",IF(AND(E48="Meets",M48="Verified"),"Met","Open"))))))</x:f>
        <x:v>Unused</x:v>
      </x:c>
      <x:c r="O48" s="39"/>
      <x:c r="P48" s="12"/>
      <x:c r="Q48" s="21" t="str">
        <x:f>IF(L48="Invalid criterion","Invalid criterion",INDEX('Mandate'!$D$34:$D$39,MATCH(D48,'Mandate'!$C$34:$C$39,0))&amp;"; "&amp;L48&amp;"; "&amp;INDEX('Mandate'!$F$34:$F$39,MATCH(D48,'Mandate'!$C$34:$C$39,0)))</x:f>
        <x:v>Stays within strategic guardrails; Yes; Review of exclusions, dependencies and specific walk-away conditions.</x:v>
      </x:c>
      <x:c r="R48" s="2"/>
      <x:c r="S48" s="2"/>
      <x:c r="T48" s="2"/>
      <x:c r="U48" s="2"/>
      <x:c r="V48" s="2"/>
      <x:c r="W48" s="2"/>
      <x:c r="X48" s="2"/>
      <x:c r="Y48" s="2"/>
      <x:c r="Z48" s="2"/>
      <x:c r="AA48" s="2"/>
      <x:c r="AB48" s="2"/>
      <x:c r="AC48" s="2"/>
      <x:c r="AD48" s="2"/>
      <x:c r="AE48" s="2"/>
      <x:c r="AF48" s="2"/>
      <x:c r="AG48" s="2"/>
      <x:c r="AH48" s="2"/>
    </x:row>
    <x:row r="49" ht="80" customHeight="1">
      <x:c r="A49" s="1"/>
      <x:c r="B49" s="1"/>
      <x:c r="C49" s="12" t="str">
        <x:v>T08</x:v>
      </x:c>
      <x:c r="D49" s="12" t="str">
        <x:v>C01</x:v>
      </x:c>
      <x:c r="E49" s="12" t="str">
        <x:v>Unknown</x:v>
      </x:c>
      <x:c r="F49" s="12" t="str">
        <x:v>Unverified</x:v>
      </x:c>
      <x:c r="G49" s="12"/>
      <x:c r="H49" s="16"/>
      <x:c r="I49" s="12"/>
      <x:c r="J49" s="12"/>
      <x:c r="K49" s="21" t="str">
        <x:f>IF(OR(C49="",COUNTIFS('Targets'!$C$7:$C$18,C49)&lt;&gt;1),"Invalid target ID",IF(INDEX('Targets'!$D$7:$D$18,MATCH(C49,'Targets'!$C$7:$C$18,0))="","Unused","Active"))</x:f>
        <x:v>Unused</x:v>
      </x:c>
      <x:c r="L49" s="21" t="str">
        <x:f>IF(OR(D49="",COUNTIFS('Mandate'!$C$34:$C$39,D49)&lt;&gt;1),"Invalid criterion",IF(INDEX('Mandate'!$G$34:$G$39,MATCH(D49,'Mandate'!$C$34:$C$39,0))&lt;&gt;"Defined","Invalid criterion",INDEX('Mandate'!$E$34:$E$39,MATCH(D49,'Mandate'!$C$34:$C$39,0))))</x:f>
        <x:v>Yes</x:v>
      </x:c>
      <x:c r="M49" s="21" t="str">
        <x:f>IF(K49="Unused","Unused",IF('Mandate'!$D$28&lt;&gt;"Defined","Missing mandate",IF(F49&lt;&gt;"Verified",IF(OR(F49="Assumption",F49="Unverified",F49="Conflicting"),F49,"Missing evidence label"),IF(OR(G49="",I49="",NOT(ISNUMBER(H49)),H49&lt;=0),"Missing evidence",IF(H49&gt;'Mandate'!$D$17,"Future evidence date",IF('Mandate'!$D$17-H49&gt;'Mandate'!$D$18,"Stale evidence","Verified"))))))</x:f>
        <x:v>Unused</x:v>
      </x:c>
      <x:c r="N49" s="21" t="str">
        <x:f>IF(K49="Unused","Unused",IF(OR(K49&lt;&gt;"Active",L49="Invalid criterion",COUNTIFS($C$7:$C$78,C49,$D$7:$D$78,D49)&lt;&gt;1,AND(E49&lt;&gt;"Meets",E49&lt;&gt;"Fails",E49&lt;&gt;"Unknown")),"Invalid record",IF(L49="No","Optional finding",IF(E49="Fails","Fail",IF(OR(NOT(ISNUMBER(O49)),O49&lt;&gt;'Mandate'!$D$27,P49&lt;&gt;Q49),"Open: reassess basis",IF(AND(E49="Meets",M49="Verified"),"Met","Open"))))))</x:f>
        <x:v>Unused</x:v>
      </x:c>
      <x:c r="O49" s="39"/>
      <x:c r="P49" s="12"/>
      <x:c r="Q49" s="21" t="str">
        <x:f>IF(L49="Invalid criterion","Invalid criterion",INDEX('Mandate'!$D$34:$D$39,MATCH(D49,'Mandate'!$C$34:$C$39,0))&amp;"; "&amp;L49&amp;"; "&amp;INDEX('Mandate'!$F$34:$F$39,MATCH(D49,'Mandate'!$C$34:$C$39,0)))</x:f>
        <x:v>Closes the capability gap; Yes; Demonstrated workflow and team capability mapped to the mandate.</x:v>
      </x:c>
      <x:c r="R49" s="2"/>
      <x:c r="S49" s="2"/>
      <x:c r="T49" s="2"/>
      <x:c r="U49" s="2"/>
      <x:c r="V49" s="2"/>
      <x:c r="W49" s="2"/>
      <x:c r="X49" s="2"/>
      <x:c r="Y49" s="2"/>
      <x:c r="Z49" s="2"/>
      <x:c r="AA49" s="2"/>
      <x:c r="AB49" s="2"/>
      <x:c r="AC49" s="2"/>
      <x:c r="AD49" s="2"/>
      <x:c r="AE49" s="2"/>
      <x:c r="AF49" s="2"/>
      <x:c r="AG49" s="2"/>
      <x:c r="AH49" s="2"/>
    </x:row>
    <x:row r="50" ht="80" customHeight="1">
      <x:c r="A50" s="1"/>
      <x:c r="B50" s="1"/>
      <x:c r="C50" s="12" t="str">
        <x:v>T08</x:v>
      </x:c>
      <x:c r="D50" s="12" t="str">
        <x:v>C02</x:v>
      </x:c>
      <x:c r="E50" s="12" t="str">
        <x:v>Unknown</x:v>
      </x:c>
      <x:c r="F50" s="12" t="str">
        <x:v>Unverified</x:v>
      </x:c>
      <x:c r="G50" s="12"/>
      <x:c r="H50" s="16"/>
      <x:c r="I50" s="12"/>
      <x:c r="J50" s="12"/>
      <x:c r="K50" s="21" t="str">
        <x:f>IF(OR(C50="",COUNTIFS('Targets'!$C$7:$C$18,C50)&lt;&gt;1),"Invalid target ID",IF(INDEX('Targets'!$D$7:$D$18,MATCH(C50,'Targets'!$C$7:$C$18,0))="","Unused","Active"))</x:f>
        <x:v>Unused</x:v>
      </x:c>
      <x:c r="L50" s="21" t="str">
        <x:f>IF(OR(D50="",COUNTIFS('Mandate'!$C$34:$C$39,D50)&lt;&gt;1),"Invalid criterion",IF(INDEX('Mandate'!$G$34:$G$39,MATCH(D50,'Mandate'!$C$34:$C$39,0))&lt;&gt;"Defined","Invalid criterion",INDEX('Mandate'!$E$34:$E$39,MATCH(D50,'Mandate'!$C$34:$C$39,0))))</x:f>
        <x:v>Yes</x:v>
      </x:c>
      <x:c r="M50" s="21" t="str">
        <x:f>IF(K50="Unused","Unused",IF('Mandate'!$D$28&lt;&gt;"Defined","Missing mandate",IF(F50&lt;&gt;"Verified",IF(OR(F50="Assumption",F50="Unverified",F50="Conflicting"),F50,"Missing evidence label"),IF(OR(G50="",I50="",NOT(ISNUMBER(H50)),H50&lt;=0),"Missing evidence",IF(H50&gt;'Mandate'!$D$17,"Future evidence date",IF('Mandate'!$D$17-H50&gt;'Mandate'!$D$18,"Stale evidence","Verified"))))))</x:f>
        <x:v>Unused</x:v>
      </x:c>
      <x:c r="N50" s="21" t="str">
        <x:f>IF(K50="Unused","Unused",IF(OR(K50&lt;&gt;"Active",L50="Invalid criterion",COUNTIFS($C$7:$C$78,C50,$D$7:$D$78,D50)&lt;&gt;1,AND(E50&lt;&gt;"Meets",E50&lt;&gt;"Fails",E50&lt;&gt;"Unknown")),"Invalid record",IF(L50="No","Optional finding",IF(E50="Fails","Fail",IF(OR(NOT(ISNUMBER(O50)),O50&lt;&gt;'Mandate'!$D$27,P50&lt;&gt;Q50),"Open: reassess basis",IF(AND(E50="Meets",M50="Verified"),"Met","Open"))))))</x:f>
        <x:v>Unused</x:v>
      </x:c>
      <x:c r="O50" s="39"/>
      <x:c r="P50" s="12"/>
      <x:c r="Q50" s="21" t="str">
        <x:f>IF(L50="Invalid criterion","Invalid criterion",INDEX('Mandate'!$D$34:$D$39,MATCH(D50,'Mandate'!$C$34:$C$39,0))&amp;"; "&amp;L50&amp;"; "&amp;INDEX('Mandate'!$F$34:$F$39,MATCH(D50,'Mandate'!$C$34:$C$39,0)))</x:f>
        <x:v>Fits market and business perimeter; Yes; Revenue mix, customer segments, geography and business model.</x:v>
      </x:c>
      <x:c r="R50" s="2"/>
      <x:c r="S50" s="2"/>
      <x:c r="T50" s="2"/>
      <x:c r="U50" s="2"/>
      <x:c r="V50" s="2"/>
      <x:c r="W50" s="2"/>
      <x:c r="X50" s="2"/>
      <x:c r="Y50" s="2"/>
      <x:c r="Z50" s="2"/>
      <x:c r="AA50" s="2"/>
      <x:c r="AB50" s="2"/>
      <x:c r="AC50" s="2"/>
      <x:c r="AD50" s="2"/>
      <x:c r="AE50" s="2"/>
      <x:c r="AF50" s="2"/>
      <x:c r="AG50" s="2"/>
      <x:c r="AH50" s="2"/>
    </x:row>
    <x:row r="51" ht="80" customHeight="1">
      <x:c r="A51" s="1"/>
      <x:c r="B51" s="1"/>
      <x:c r="C51" s="12" t="str">
        <x:v>T08</x:v>
      </x:c>
      <x:c r="D51" s="12" t="str">
        <x:v>C03</x:v>
      </x:c>
      <x:c r="E51" s="12" t="str">
        <x:v>Unknown</x:v>
      </x:c>
      <x:c r="F51" s="12" t="str">
        <x:v>Unverified</x:v>
      </x:c>
      <x:c r="G51" s="12"/>
      <x:c r="H51" s="16"/>
      <x:c r="I51" s="12"/>
      <x:c r="J51" s="12"/>
      <x:c r="K51" s="21" t="str">
        <x:f>IF(OR(C51="",COUNTIFS('Targets'!$C$7:$C$18,C51)&lt;&gt;1),"Invalid target ID",IF(INDEX('Targets'!$D$7:$D$18,MATCH(C51,'Targets'!$C$7:$C$18,0))="","Unused","Active"))</x:f>
        <x:v>Unused</x:v>
      </x:c>
      <x:c r="L51" s="21" t="str">
        <x:f>IF(OR(D51="",COUNTIFS('Mandate'!$C$34:$C$39,D51)&lt;&gt;1),"Invalid criterion",IF(INDEX('Mandate'!$G$34:$G$39,MATCH(D51,'Mandate'!$C$34:$C$39,0))&lt;&gt;"Defined","Invalid criterion",INDEX('Mandate'!$E$34:$E$39,MATCH(D51,'Mandate'!$C$34:$C$39,0))))</x:f>
        <x:v>Yes</x:v>
      </x:c>
      <x:c r="M51" s="21" t="str">
        <x:f>IF(K51="Unused","Unused",IF('Mandate'!$D$28&lt;&gt;"Defined","Missing mandate",IF(F51&lt;&gt;"Verified",IF(OR(F51="Assumption",F51="Unverified",F51="Conflicting"),F51,"Missing evidence label"),IF(OR(G51="",I51="",NOT(ISNUMBER(H51)),H51&lt;=0),"Missing evidence",IF(H51&gt;'Mandate'!$D$17,"Future evidence date",IF('Mandate'!$D$17-H51&gt;'Mandate'!$D$18,"Stale evidence","Verified"))))))</x:f>
        <x:v>Unused</x:v>
      </x:c>
      <x:c r="N51" s="21" t="str">
        <x:f>IF(K51="Unused","Unused",IF(OR(K51&lt;&gt;"Active",L51="Invalid criterion",COUNTIFS($C$7:$C$78,C51,$D$7:$D$78,D51)&lt;&gt;1,AND(E51&lt;&gt;"Meets",E51&lt;&gt;"Fails",E51&lt;&gt;"Unknown")),"Invalid record",IF(L51="No","Optional finding",IF(E51="Fails","Fail",IF(OR(NOT(ISNUMBER(O51)),O51&lt;&gt;'Mandate'!$D$27,P51&lt;&gt;Q51),"Open: reassess basis",IF(AND(E51="Meets",M51="Verified"),"Met","Open"))))))</x:f>
        <x:v>Unused</x:v>
      </x:c>
      <x:c r="O51" s="39"/>
      <x:c r="P51" s="12"/>
      <x:c r="Q51" s="21" t="str">
        <x:f>IF(L51="Invalid criterion","Invalid criterion",INDEX('Mandate'!$D$34:$D$39,MATCH(D51,'Mandate'!$C$34:$C$39,0))&amp;"; "&amp;L51&amp;"; "&amp;INDEX('Mandate'!$F$34:$F$39,MATCH(D51,'Mandate'!$C$34:$C$39,0)))</x:f>
        <x:v>Revenue and earnings support the thesis; Yes; Recurring revenue, retention, concentration and normalized economics.</x:v>
      </x:c>
      <x:c r="R51" s="2"/>
      <x:c r="S51" s="2"/>
      <x:c r="T51" s="2"/>
      <x:c r="U51" s="2"/>
      <x:c r="V51" s="2"/>
      <x:c r="W51" s="2"/>
      <x:c r="X51" s="2"/>
      <x:c r="Y51" s="2"/>
      <x:c r="Z51" s="2"/>
      <x:c r="AA51" s="2"/>
      <x:c r="AB51" s="2"/>
      <x:c r="AC51" s="2"/>
      <x:c r="AD51" s="2"/>
      <x:c r="AE51" s="2"/>
      <x:c r="AF51" s="2"/>
      <x:c r="AG51" s="2"/>
      <x:c r="AH51" s="2"/>
    </x:row>
    <x:row r="52" ht="80" customHeight="1">
      <x:c r="A52" s="1"/>
      <x:c r="B52" s="1"/>
      <x:c r="C52" s="12" t="str">
        <x:v>T08</x:v>
      </x:c>
      <x:c r="D52" s="12" t="str">
        <x:v>C04</x:v>
      </x:c>
      <x:c r="E52" s="12" t="str">
        <x:v>Unknown</x:v>
      </x:c>
      <x:c r="F52" s="12" t="str">
        <x:v>Unverified</x:v>
      </x:c>
      <x:c r="G52" s="12"/>
      <x:c r="H52" s="16"/>
      <x:c r="I52" s="12"/>
      <x:c r="J52" s="12"/>
      <x:c r="K52" s="21" t="str">
        <x:f>IF(OR(C52="",COUNTIFS('Targets'!$C$7:$C$18,C52)&lt;&gt;1),"Invalid target ID",IF(INDEX('Targets'!$D$7:$D$18,MATCH(C52,'Targets'!$C$7:$C$18,0))="","Unused","Active"))</x:f>
        <x:v>Unused</x:v>
      </x:c>
      <x:c r="L52" s="21" t="str">
        <x:f>IF(OR(D52="",COUNTIFS('Mandate'!$C$34:$C$39,D52)&lt;&gt;1),"Invalid criterion",IF(INDEX('Mandate'!$G$34:$G$39,MATCH(D52,'Mandate'!$C$34:$C$39,0))&lt;&gt;"Defined","Invalid criterion",INDEX('Mandate'!$E$34:$E$39,MATCH(D52,'Mandate'!$C$34:$C$39,0))))</x:f>
        <x:v>Yes</x:v>
      </x:c>
      <x:c r="M52" s="21" t="str">
        <x:f>IF(K52="Unused","Unused",IF('Mandate'!$D$28&lt;&gt;"Defined","Missing mandate",IF(F52&lt;&gt;"Verified",IF(OR(F52="Assumption",F52="Unverified",F52="Conflicting"),F52,"Missing evidence label"),IF(OR(G52="",I52="",NOT(ISNUMBER(H52)),H52&lt;=0),"Missing evidence",IF(H52&gt;'Mandate'!$D$17,"Future evidence date",IF('Mandate'!$D$17-H52&gt;'Mandate'!$D$18,"Stale evidence","Verified"))))))</x:f>
        <x:v>Unused</x:v>
      </x:c>
      <x:c r="N52" s="21" t="str">
        <x:f>IF(K52="Unused","Unused",IF(OR(K52&lt;&gt;"Active",L52="Invalid criterion",COUNTIFS($C$7:$C$78,C52,$D$7:$D$78,D52)&lt;&gt;1,AND(E52&lt;&gt;"Meets",E52&lt;&gt;"Fails",E52&lt;&gt;"Unknown")),"Invalid record",IF(L52="No","Optional finding",IF(E52="Fails","Fail",IF(OR(NOT(ISNUMBER(O52)),O52&lt;&gt;'Mandate'!$D$27,P52&lt;&gt;Q52),"Open: reassess basis",IF(AND(E52="Meets",M52="Verified"),"Met","Open"))))))</x:f>
        <x:v>Unused</x:v>
      </x:c>
      <x:c r="O52" s="39"/>
      <x:c r="P52" s="12"/>
      <x:c r="Q52" s="21" t="str">
        <x:f>IF(L52="Invalid criterion","Invalid criterion",INDEX('Mandate'!$D$34:$D$39,MATCH(D52,'Mandate'!$C$34:$C$39,0))&amp;"; "&amp;L52&amp;"; "&amp;INDEX('Mandate'!$F$34:$F$39,MATCH(D52,'Mandate'!$C$34:$C$39,0)))</x:f>
        <x:v>Capability and revenue transfer; Yes; Contract, license, relationship and key-person continuity after ownership changes.</x:v>
      </x:c>
      <x:c r="R52" s="2"/>
      <x:c r="S52" s="2"/>
      <x:c r="T52" s="2"/>
      <x:c r="U52" s="2"/>
      <x:c r="V52" s="2"/>
      <x:c r="W52" s="2"/>
      <x:c r="X52" s="2"/>
      <x:c r="Y52" s="2"/>
      <x:c r="Z52" s="2"/>
      <x:c r="AA52" s="2"/>
      <x:c r="AB52" s="2"/>
      <x:c r="AC52" s="2"/>
      <x:c r="AD52" s="2"/>
      <x:c r="AE52" s="2"/>
      <x:c r="AF52" s="2"/>
      <x:c r="AG52" s="2"/>
      <x:c r="AH52" s="2"/>
    </x:row>
    <x:row r="53" ht="80" customHeight="1">
      <x:c r="A53" s="1"/>
      <x:c r="B53" s="1"/>
      <x:c r="C53" s="12" t="str">
        <x:v>T08</x:v>
      </x:c>
      <x:c r="D53" s="12" t="str">
        <x:v>C05</x:v>
      </x:c>
      <x:c r="E53" s="12" t="str">
        <x:v>Unknown</x:v>
      </x:c>
      <x:c r="F53" s="12" t="str">
        <x:v>Unverified</x:v>
      </x:c>
      <x:c r="G53" s="12"/>
      <x:c r="H53" s="16"/>
      <x:c r="I53" s="12"/>
      <x:c r="J53" s="12"/>
      <x:c r="K53" s="21" t="str">
        <x:f>IF(OR(C53="",COUNTIFS('Targets'!$C$7:$C$18,C53)&lt;&gt;1),"Invalid target ID",IF(INDEX('Targets'!$D$7:$D$18,MATCH(C53,'Targets'!$C$7:$C$18,0))="","Unused","Active"))</x:f>
        <x:v>Unused</x:v>
      </x:c>
      <x:c r="L53" s="21" t="str">
        <x:f>IF(OR(D53="",COUNTIFS('Mandate'!$C$34:$C$39,D53)&lt;&gt;1),"Invalid criterion",IF(INDEX('Mandate'!$G$34:$G$39,MATCH(D53,'Mandate'!$C$34:$C$39,0))&lt;&gt;"Defined","Invalid criterion",INDEX('Mandate'!$E$34:$E$39,MATCH(D53,'Mandate'!$C$34:$C$39,0))))</x:f>
        <x:v>Yes</x:v>
      </x:c>
      <x:c r="M53" s="21" t="str">
        <x:f>IF(K53="Unused","Unused",IF('Mandate'!$D$28&lt;&gt;"Defined","Missing mandate",IF(F53&lt;&gt;"Verified",IF(OR(F53="Assumption",F53="Unverified",F53="Conflicting"),F53,"Missing evidence label"),IF(OR(G53="",I53="",NOT(ISNUMBER(H53)),H53&lt;=0),"Missing evidence",IF(H53&gt;'Mandate'!$D$17,"Future evidence date",IF('Mandate'!$D$17-H53&gt;'Mandate'!$D$18,"Stale evidence","Verified"))))))</x:f>
        <x:v>Unused</x:v>
      </x:c>
      <x:c r="N53" s="21" t="str">
        <x:f>IF(K53="Unused","Unused",IF(OR(K53&lt;&gt;"Active",L53="Invalid criterion",COUNTIFS($C$7:$C$78,C53,$D$7:$D$78,D53)&lt;&gt;1,AND(E53&lt;&gt;"Meets",E53&lt;&gt;"Fails",E53&lt;&gt;"Unknown")),"Invalid record",IF(L53="No","Optional finding",IF(E53="Fails","Fail",IF(OR(NOT(ISNUMBER(O53)),O53&lt;&gt;'Mandate'!$D$27,P53&lt;&gt;Q53),"Open: reassess basis",IF(AND(E53="Meets",M53="Verified"),"Met","Open"))))))</x:f>
        <x:v>Unused</x:v>
      </x:c>
      <x:c r="O53" s="39"/>
      <x:c r="P53" s="12"/>
      <x:c r="Q53" s="21" t="str">
        <x:f>IF(L53="Invalid criterion","Invalid criterion",INDEX('Mandate'!$D$34:$D$39,MATCH(D53,'Mandate'!$C$34:$C$39,0))&amp;"; "&amp;L53&amp;"; "&amp;INDEX('Mandate'!$F$34:$F$39,MATCH(D53,'Mandate'!$C$34:$C$39,0)))</x:f>
        <x:v>Integration is feasible; Yes; Named operating owner, resources and revenue-preservation plan.</x:v>
      </x:c>
      <x:c r="R53" s="2"/>
      <x:c r="S53" s="2"/>
      <x:c r="T53" s="2"/>
      <x:c r="U53" s="2"/>
      <x:c r="V53" s="2"/>
      <x:c r="W53" s="2"/>
      <x:c r="X53" s="2"/>
      <x:c r="Y53" s="2"/>
      <x:c r="Z53" s="2"/>
      <x:c r="AA53" s="2"/>
      <x:c r="AB53" s="2"/>
      <x:c r="AC53" s="2"/>
      <x:c r="AD53" s="2"/>
      <x:c r="AE53" s="2"/>
      <x:c r="AF53" s="2"/>
      <x:c r="AG53" s="2"/>
      <x:c r="AH53" s="2"/>
    </x:row>
    <x:row r="54" ht="80" customHeight="1">
      <x:c r="A54" s="1"/>
      <x:c r="B54" s="1"/>
      <x:c r="C54" s="12" t="str">
        <x:v>T08</x:v>
      </x:c>
      <x:c r="D54" s="12" t="str">
        <x:v>C06</x:v>
      </x:c>
      <x:c r="E54" s="12" t="str">
        <x:v>Unknown</x:v>
      </x:c>
      <x:c r="F54" s="12" t="str">
        <x:v>Unverified</x:v>
      </x:c>
      <x:c r="G54" s="12"/>
      <x:c r="H54" s="16"/>
      <x:c r="I54" s="12"/>
      <x:c r="J54" s="12"/>
      <x:c r="K54" s="21" t="str">
        <x:f>IF(OR(C54="",COUNTIFS('Targets'!$C$7:$C$18,C54)&lt;&gt;1),"Invalid target ID",IF(INDEX('Targets'!$D$7:$D$18,MATCH(C54,'Targets'!$C$7:$C$18,0))="","Unused","Active"))</x:f>
        <x:v>Unused</x:v>
      </x:c>
      <x:c r="L54" s="21" t="str">
        <x:f>IF(OR(D54="",COUNTIFS('Mandate'!$C$34:$C$39,D54)&lt;&gt;1),"Invalid criterion",IF(INDEX('Mandate'!$G$34:$G$39,MATCH(D54,'Mandate'!$C$34:$C$39,0))&lt;&gt;"Defined","Invalid criterion",INDEX('Mandate'!$E$34:$E$39,MATCH(D54,'Mandate'!$C$34:$C$39,0))))</x:f>
        <x:v>Yes</x:v>
      </x:c>
      <x:c r="M54" s="21" t="str">
        <x:f>IF(K54="Unused","Unused",IF('Mandate'!$D$28&lt;&gt;"Defined","Missing mandate",IF(F54&lt;&gt;"Verified",IF(OR(F54="Assumption",F54="Unverified",F54="Conflicting"),F54,"Missing evidence label"),IF(OR(G54="",I54="",NOT(ISNUMBER(H54)),H54&lt;=0),"Missing evidence",IF(H54&gt;'Mandate'!$D$17,"Future evidence date",IF('Mandate'!$D$17-H54&gt;'Mandate'!$D$18,"Stale evidence","Verified"))))))</x:f>
        <x:v>Unused</x:v>
      </x:c>
      <x:c r="N54" s="21" t="str">
        <x:f>IF(K54="Unused","Unused",IF(OR(K54&lt;&gt;"Active",L54="Invalid criterion",COUNTIFS($C$7:$C$78,C54,$D$7:$D$78,D54)&lt;&gt;1,AND(E54&lt;&gt;"Meets",E54&lt;&gt;"Fails",E54&lt;&gt;"Unknown")),"Invalid record",IF(L54="No","Optional finding",IF(E54="Fails","Fail",IF(OR(NOT(ISNUMBER(O54)),O54&lt;&gt;'Mandate'!$D$27,P54&lt;&gt;Q54),"Open: reassess basis",IF(AND(E54="Meets",M54="Verified"),"Met","Open"))))))</x:f>
        <x:v>Unused</x:v>
      </x:c>
      <x:c r="O54" s="39"/>
      <x:c r="P54" s="12"/>
      <x:c r="Q54" s="21" t="str">
        <x:f>IF(L54="Invalid criterion","Invalid criterion",INDEX('Mandate'!$D$34:$D$39,MATCH(D54,'Mandate'!$C$34:$C$39,0))&amp;"; "&amp;L54&amp;"; "&amp;INDEX('Mandate'!$F$34:$F$39,MATCH(D54,'Mandate'!$C$34:$C$39,0)))</x:f>
        <x:v>Stays within strategic guardrails; Yes; Review of exclusions, dependencies and specific walk-away conditions.</x:v>
      </x:c>
      <x:c r="R54" s="2"/>
      <x:c r="S54" s="2"/>
      <x:c r="T54" s="2"/>
      <x:c r="U54" s="2"/>
      <x:c r="V54" s="2"/>
      <x:c r="W54" s="2"/>
      <x:c r="X54" s="2"/>
      <x:c r="Y54" s="2"/>
      <x:c r="Z54" s="2"/>
      <x:c r="AA54" s="2"/>
      <x:c r="AB54" s="2"/>
      <x:c r="AC54" s="2"/>
      <x:c r="AD54" s="2"/>
      <x:c r="AE54" s="2"/>
      <x:c r="AF54" s="2"/>
      <x:c r="AG54" s="2"/>
      <x:c r="AH54" s="2"/>
    </x:row>
    <x:row r="55" ht="80" customHeight="1">
      <x:c r="A55" s="1"/>
      <x:c r="B55" s="1"/>
      <x:c r="C55" s="12" t="str">
        <x:v>T09</x:v>
      </x:c>
      <x:c r="D55" s="12" t="str">
        <x:v>C01</x:v>
      </x:c>
      <x:c r="E55" s="12" t="str">
        <x:v>Unknown</x:v>
      </x:c>
      <x:c r="F55" s="12" t="str">
        <x:v>Unverified</x:v>
      </x:c>
      <x:c r="G55" s="12"/>
      <x:c r="H55" s="16"/>
      <x:c r="I55" s="12"/>
      <x:c r="J55" s="12"/>
      <x:c r="K55" s="21" t="str">
        <x:f>IF(OR(C55="",COUNTIFS('Targets'!$C$7:$C$18,C55)&lt;&gt;1),"Invalid target ID",IF(INDEX('Targets'!$D$7:$D$18,MATCH(C55,'Targets'!$C$7:$C$18,0))="","Unused","Active"))</x:f>
        <x:v>Unused</x:v>
      </x:c>
      <x:c r="L55" s="21" t="str">
        <x:f>IF(OR(D55="",COUNTIFS('Mandate'!$C$34:$C$39,D55)&lt;&gt;1),"Invalid criterion",IF(INDEX('Mandate'!$G$34:$G$39,MATCH(D55,'Mandate'!$C$34:$C$39,0))&lt;&gt;"Defined","Invalid criterion",INDEX('Mandate'!$E$34:$E$39,MATCH(D55,'Mandate'!$C$34:$C$39,0))))</x:f>
        <x:v>Yes</x:v>
      </x:c>
      <x:c r="M55" s="21" t="str">
        <x:f>IF(K55="Unused","Unused",IF('Mandate'!$D$28&lt;&gt;"Defined","Missing mandate",IF(F55&lt;&gt;"Verified",IF(OR(F55="Assumption",F55="Unverified",F55="Conflicting"),F55,"Missing evidence label"),IF(OR(G55="",I55="",NOT(ISNUMBER(H55)),H55&lt;=0),"Missing evidence",IF(H55&gt;'Mandate'!$D$17,"Future evidence date",IF('Mandate'!$D$17-H55&gt;'Mandate'!$D$18,"Stale evidence","Verified"))))))</x:f>
        <x:v>Unused</x:v>
      </x:c>
      <x:c r="N55" s="21" t="str">
        <x:f>IF(K55="Unused","Unused",IF(OR(K55&lt;&gt;"Active",L55="Invalid criterion",COUNTIFS($C$7:$C$78,C55,$D$7:$D$78,D55)&lt;&gt;1,AND(E55&lt;&gt;"Meets",E55&lt;&gt;"Fails",E55&lt;&gt;"Unknown")),"Invalid record",IF(L55="No","Optional finding",IF(E55="Fails","Fail",IF(OR(NOT(ISNUMBER(O55)),O55&lt;&gt;'Mandate'!$D$27,P55&lt;&gt;Q55),"Open: reassess basis",IF(AND(E55="Meets",M55="Verified"),"Met","Open"))))))</x:f>
        <x:v>Unused</x:v>
      </x:c>
      <x:c r="O55" s="39"/>
      <x:c r="P55" s="12"/>
      <x:c r="Q55" s="21" t="str">
        <x:f>IF(L55="Invalid criterion","Invalid criterion",INDEX('Mandate'!$D$34:$D$39,MATCH(D55,'Mandate'!$C$34:$C$39,0))&amp;"; "&amp;L55&amp;"; "&amp;INDEX('Mandate'!$F$34:$F$39,MATCH(D55,'Mandate'!$C$34:$C$39,0)))</x:f>
        <x:v>Closes the capability gap; Yes; Demonstrated workflow and team capability mapped to the mandate.</x:v>
      </x:c>
      <x:c r="R55" s="2"/>
      <x:c r="S55" s="2"/>
      <x:c r="T55" s="2"/>
      <x:c r="U55" s="2"/>
      <x:c r="V55" s="2"/>
      <x:c r="W55" s="2"/>
      <x:c r="X55" s="2"/>
      <x:c r="Y55" s="2"/>
      <x:c r="Z55" s="2"/>
      <x:c r="AA55" s="2"/>
      <x:c r="AB55" s="2"/>
      <x:c r="AC55" s="2"/>
      <x:c r="AD55" s="2"/>
      <x:c r="AE55" s="2"/>
      <x:c r="AF55" s="2"/>
      <x:c r="AG55" s="2"/>
      <x:c r="AH55" s="2"/>
    </x:row>
    <x:row r="56" ht="80" customHeight="1">
      <x:c r="A56" s="1"/>
      <x:c r="B56" s="1"/>
      <x:c r="C56" s="12" t="str">
        <x:v>T09</x:v>
      </x:c>
      <x:c r="D56" s="12" t="str">
        <x:v>C02</x:v>
      </x:c>
      <x:c r="E56" s="12" t="str">
        <x:v>Unknown</x:v>
      </x:c>
      <x:c r="F56" s="12" t="str">
        <x:v>Unverified</x:v>
      </x:c>
      <x:c r="G56" s="12"/>
      <x:c r="H56" s="16"/>
      <x:c r="I56" s="12"/>
      <x:c r="J56" s="12"/>
      <x:c r="K56" s="21" t="str">
        <x:f>IF(OR(C56="",COUNTIFS('Targets'!$C$7:$C$18,C56)&lt;&gt;1),"Invalid target ID",IF(INDEX('Targets'!$D$7:$D$18,MATCH(C56,'Targets'!$C$7:$C$18,0))="","Unused","Active"))</x:f>
        <x:v>Unused</x:v>
      </x:c>
      <x:c r="L56" s="21" t="str">
        <x:f>IF(OR(D56="",COUNTIFS('Mandate'!$C$34:$C$39,D56)&lt;&gt;1),"Invalid criterion",IF(INDEX('Mandate'!$G$34:$G$39,MATCH(D56,'Mandate'!$C$34:$C$39,0))&lt;&gt;"Defined","Invalid criterion",INDEX('Mandate'!$E$34:$E$39,MATCH(D56,'Mandate'!$C$34:$C$39,0))))</x:f>
        <x:v>Yes</x:v>
      </x:c>
      <x:c r="M56" s="21" t="str">
        <x:f>IF(K56="Unused","Unused",IF('Mandate'!$D$28&lt;&gt;"Defined","Missing mandate",IF(F56&lt;&gt;"Verified",IF(OR(F56="Assumption",F56="Unverified",F56="Conflicting"),F56,"Missing evidence label"),IF(OR(G56="",I56="",NOT(ISNUMBER(H56)),H56&lt;=0),"Missing evidence",IF(H56&gt;'Mandate'!$D$17,"Future evidence date",IF('Mandate'!$D$17-H56&gt;'Mandate'!$D$18,"Stale evidence","Verified"))))))</x:f>
        <x:v>Unused</x:v>
      </x:c>
      <x:c r="N56" s="21" t="str">
        <x:f>IF(K56="Unused","Unused",IF(OR(K56&lt;&gt;"Active",L56="Invalid criterion",COUNTIFS($C$7:$C$78,C56,$D$7:$D$78,D56)&lt;&gt;1,AND(E56&lt;&gt;"Meets",E56&lt;&gt;"Fails",E56&lt;&gt;"Unknown")),"Invalid record",IF(L56="No","Optional finding",IF(E56="Fails","Fail",IF(OR(NOT(ISNUMBER(O56)),O56&lt;&gt;'Mandate'!$D$27,P56&lt;&gt;Q56),"Open: reassess basis",IF(AND(E56="Meets",M56="Verified"),"Met","Open"))))))</x:f>
        <x:v>Unused</x:v>
      </x:c>
      <x:c r="O56" s="39"/>
      <x:c r="P56" s="12"/>
      <x:c r="Q56" s="21" t="str">
        <x:f>IF(L56="Invalid criterion","Invalid criterion",INDEX('Mandate'!$D$34:$D$39,MATCH(D56,'Mandate'!$C$34:$C$39,0))&amp;"; "&amp;L56&amp;"; "&amp;INDEX('Mandate'!$F$34:$F$39,MATCH(D56,'Mandate'!$C$34:$C$39,0)))</x:f>
        <x:v>Fits market and business perimeter; Yes; Revenue mix, customer segments, geography and business model.</x:v>
      </x:c>
      <x:c r="R56" s="2"/>
      <x:c r="S56" s="2"/>
      <x:c r="T56" s="2"/>
      <x:c r="U56" s="2"/>
      <x:c r="V56" s="2"/>
      <x:c r="W56" s="2"/>
      <x:c r="X56" s="2"/>
      <x:c r="Y56" s="2"/>
      <x:c r="Z56" s="2"/>
      <x:c r="AA56" s="2"/>
      <x:c r="AB56" s="2"/>
      <x:c r="AC56" s="2"/>
      <x:c r="AD56" s="2"/>
      <x:c r="AE56" s="2"/>
      <x:c r="AF56" s="2"/>
      <x:c r="AG56" s="2"/>
      <x:c r="AH56" s="2"/>
    </x:row>
    <x:row r="57" ht="80" customHeight="1">
      <x:c r="A57" s="1"/>
      <x:c r="B57" s="1"/>
      <x:c r="C57" s="12" t="str">
        <x:v>T09</x:v>
      </x:c>
      <x:c r="D57" s="12" t="str">
        <x:v>C03</x:v>
      </x:c>
      <x:c r="E57" s="12" t="str">
        <x:v>Unknown</x:v>
      </x:c>
      <x:c r="F57" s="12" t="str">
        <x:v>Unverified</x:v>
      </x:c>
      <x:c r="G57" s="12"/>
      <x:c r="H57" s="16"/>
      <x:c r="I57" s="12"/>
      <x:c r="J57" s="12"/>
      <x:c r="K57" s="21" t="str">
        <x:f>IF(OR(C57="",COUNTIFS('Targets'!$C$7:$C$18,C57)&lt;&gt;1),"Invalid target ID",IF(INDEX('Targets'!$D$7:$D$18,MATCH(C57,'Targets'!$C$7:$C$18,0))="","Unused","Active"))</x:f>
        <x:v>Unused</x:v>
      </x:c>
      <x:c r="L57" s="21" t="str">
        <x:f>IF(OR(D57="",COUNTIFS('Mandate'!$C$34:$C$39,D57)&lt;&gt;1),"Invalid criterion",IF(INDEX('Mandate'!$G$34:$G$39,MATCH(D57,'Mandate'!$C$34:$C$39,0))&lt;&gt;"Defined","Invalid criterion",INDEX('Mandate'!$E$34:$E$39,MATCH(D57,'Mandate'!$C$34:$C$39,0))))</x:f>
        <x:v>Yes</x:v>
      </x:c>
      <x:c r="M57" s="21" t="str">
        <x:f>IF(K57="Unused","Unused",IF('Mandate'!$D$28&lt;&gt;"Defined","Missing mandate",IF(F57&lt;&gt;"Verified",IF(OR(F57="Assumption",F57="Unverified",F57="Conflicting"),F57,"Missing evidence label"),IF(OR(G57="",I57="",NOT(ISNUMBER(H57)),H57&lt;=0),"Missing evidence",IF(H57&gt;'Mandate'!$D$17,"Future evidence date",IF('Mandate'!$D$17-H57&gt;'Mandate'!$D$18,"Stale evidence","Verified"))))))</x:f>
        <x:v>Unused</x:v>
      </x:c>
      <x:c r="N57" s="21" t="str">
        <x:f>IF(K57="Unused","Unused",IF(OR(K57&lt;&gt;"Active",L57="Invalid criterion",COUNTIFS($C$7:$C$78,C57,$D$7:$D$78,D57)&lt;&gt;1,AND(E57&lt;&gt;"Meets",E57&lt;&gt;"Fails",E57&lt;&gt;"Unknown")),"Invalid record",IF(L57="No","Optional finding",IF(E57="Fails","Fail",IF(OR(NOT(ISNUMBER(O57)),O57&lt;&gt;'Mandate'!$D$27,P57&lt;&gt;Q57),"Open: reassess basis",IF(AND(E57="Meets",M57="Verified"),"Met","Open"))))))</x:f>
        <x:v>Unused</x:v>
      </x:c>
      <x:c r="O57" s="39"/>
      <x:c r="P57" s="12"/>
      <x:c r="Q57" s="21" t="str">
        <x:f>IF(L57="Invalid criterion","Invalid criterion",INDEX('Mandate'!$D$34:$D$39,MATCH(D57,'Mandate'!$C$34:$C$39,0))&amp;"; "&amp;L57&amp;"; "&amp;INDEX('Mandate'!$F$34:$F$39,MATCH(D57,'Mandate'!$C$34:$C$39,0)))</x:f>
        <x:v>Revenue and earnings support the thesis; Yes; Recurring revenue, retention, concentration and normalized economics.</x:v>
      </x:c>
      <x:c r="R57" s="2"/>
      <x:c r="S57" s="2"/>
      <x:c r="T57" s="2"/>
      <x:c r="U57" s="2"/>
      <x:c r="V57" s="2"/>
      <x:c r="W57" s="2"/>
      <x:c r="X57" s="2"/>
      <x:c r="Y57" s="2"/>
      <x:c r="Z57" s="2"/>
      <x:c r="AA57" s="2"/>
      <x:c r="AB57" s="2"/>
      <x:c r="AC57" s="2"/>
      <x:c r="AD57" s="2"/>
      <x:c r="AE57" s="2"/>
      <x:c r="AF57" s="2"/>
      <x:c r="AG57" s="2"/>
      <x:c r="AH57" s="2"/>
    </x:row>
    <x:row r="58" ht="80" customHeight="1">
      <x:c r="A58" s="1"/>
      <x:c r="B58" s="1"/>
      <x:c r="C58" s="12" t="str">
        <x:v>T09</x:v>
      </x:c>
      <x:c r="D58" s="12" t="str">
        <x:v>C04</x:v>
      </x:c>
      <x:c r="E58" s="12" t="str">
        <x:v>Unknown</x:v>
      </x:c>
      <x:c r="F58" s="12" t="str">
        <x:v>Unverified</x:v>
      </x:c>
      <x:c r="G58" s="12"/>
      <x:c r="H58" s="16"/>
      <x:c r="I58" s="12"/>
      <x:c r="J58" s="12"/>
      <x:c r="K58" s="21" t="str">
        <x:f>IF(OR(C58="",COUNTIFS('Targets'!$C$7:$C$18,C58)&lt;&gt;1),"Invalid target ID",IF(INDEX('Targets'!$D$7:$D$18,MATCH(C58,'Targets'!$C$7:$C$18,0))="","Unused","Active"))</x:f>
        <x:v>Unused</x:v>
      </x:c>
      <x:c r="L58" s="21" t="str">
        <x:f>IF(OR(D58="",COUNTIFS('Mandate'!$C$34:$C$39,D58)&lt;&gt;1),"Invalid criterion",IF(INDEX('Mandate'!$G$34:$G$39,MATCH(D58,'Mandate'!$C$34:$C$39,0))&lt;&gt;"Defined","Invalid criterion",INDEX('Mandate'!$E$34:$E$39,MATCH(D58,'Mandate'!$C$34:$C$39,0))))</x:f>
        <x:v>Yes</x:v>
      </x:c>
      <x:c r="M58" s="21" t="str">
        <x:f>IF(K58="Unused","Unused",IF('Mandate'!$D$28&lt;&gt;"Defined","Missing mandate",IF(F58&lt;&gt;"Verified",IF(OR(F58="Assumption",F58="Unverified",F58="Conflicting"),F58,"Missing evidence label"),IF(OR(G58="",I58="",NOT(ISNUMBER(H58)),H58&lt;=0),"Missing evidence",IF(H58&gt;'Mandate'!$D$17,"Future evidence date",IF('Mandate'!$D$17-H58&gt;'Mandate'!$D$18,"Stale evidence","Verified"))))))</x:f>
        <x:v>Unused</x:v>
      </x:c>
      <x:c r="N58" s="21" t="str">
        <x:f>IF(K58="Unused","Unused",IF(OR(K58&lt;&gt;"Active",L58="Invalid criterion",COUNTIFS($C$7:$C$78,C58,$D$7:$D$78,D58)&lt;&gt;1,AND(E58&lt;&gt;"Meets",E58&lt;&gt;"Fails",E58&lt;&gt;"Unknown")),"Invalid record",IF(L58="No","Optional finding",IF(E58="Fails","Fail",IF(OR(NOT(ISNUMBER(O58)),O58&lt;&gt;'Mandate'!$D$27,P58&lt;&gt;Q58),"Open: reassess basis",IF(AND(E58="Meets",M58="Verified"),"Met","Open"))))))</x:f>
        <x:v>Unused</x:v>
      </x:c>
      <x:c r="O58" s="39"/>
      <x:c r="P58" s="12"/>
      <x:c r="Q58" s="21" t="str">
        <x:f>IF(L58="Invalid criterion","Invalid criterion",INDEX('Mandate'!$D$34:$D$39,MATCH(D58,'Mandate'!$C$34:$C$39,0))&amp;"; "&amp;L58&amp;"; "&amp;INDEX('Mandate'!$F$34:$F$39,MATCH(D58,'Mandate'!$C$34:$C$39,0)))</x:f>
        <x:v>Capability and revenue transfer; Yes; Contract, license, relationship and key-person continuity after ownership changes.</x:v>
      </x:c>
      <x:c r="R58" s="2"/>
      <x:c r="S58" s="2"/>
      <x:c r="T58" s="2"/>
      <x:c r="U58" s="2"/>
      <x:c r="V58" s="2"/>
      <x:c r="W58" s="2"/>
      <x:c r="X58" s="2"/>
      <x:c r="Y58" s="2"/>
      <x:c r="Z58" s="2"/>
      <x:c r="AA58" s="2"/>
      <x:c r="AB58" s="2"/>
      <x:c r="AC58" s="2"/>
      <x:c r="AD58" s="2"/>
      <x:c r="AE58" s="2"/>
      <x:c r="AF58" s="2"/>
      <x:c r="AG58" s="2"/>
      <x:c r="AH58" s="2"/>
    </x:row>
    <x:row r="59" ht="80" customHeight="1">
      <x:c r="A59" s="1"/>
      <x:c r="B59" s="1"/>
      <x:c r="C59" s="12" t="str">
        <x:v>T09</x:v>
      </x:c>
      <x:c r="D59" s="12" t="str">
        <x:v>C05</x:v>
      </x:c>
      <x:c r="E59" s="12" t="str">
        <x:v>Unknown</x:v>
      </x:c>
      <x:c r="F59" s="12" t="str">
        <x:v>Unverified</x:v>
      </x:c>
      <x:c r="G59" s="12"/>
      <x:c r="H59" s="16"/>
      <x:c r="I59" s="12"/>
      <x:c r="J59" s="12"/>
      <x:c r="K59" s="21" t="str">
        <x:f>IF(OR(C59="",COUNTIFS('Targets'!$C$7:$C$18,C59)&lt;&gt;1),"Invalid target ID",IF(INDEX('Targets'!$D$7:$D$18,MATCH(C59,'Targets'!$C$7:$C$18,0))="","Unused","Active"))</x:f>
        <x:v>Unused</x:v>
      </x:c>
      <x:c r="L59" s="21" t="str">
        <x:f>IF(OR(D59="",COUNTIFS('Mandate'!$C$34:$C$39,D59)&lt;&gt;1),"Invalid criterion",IF(INDEX('Mandate'!$G$34:$G$39,MATCH(D59,'Mandate'!$C$34:$C$39,0))&lt;&gt;"Defined","Invalid criterion",INDEX('Mandate'!$E$34:$E$39,MATCH(D59,'Mandate'!$C$34:$C$39,0))))</x:f>
        <x:v>Yes</x:v>
      </x:c>
      <x:c r="M59" s="21" t="str">
        <x:f>IF(K59="Unused","Unused",IF('Mandate'!$D$28&lt;&gt;"Defined","Missing mandate",IF(F59&lt;&gt;"Verified",IF(OR(F59="Assumption",F59="Unverified",F59="Conflicting"),F59,"Missing evidence label"),IF(OR(G59="",I59="",NOT(ISNUMBER(H59)),H59&lt;=0),"Missing evidence",IF(H59&gt;'Mandate'!$D$17,"Future evidence date",IF('Mandate'!$D$17-H59&gt;'Mandate'!$D$18,"Stale evidence","Verified"))))))</x:f>
        <x:v>Unused</x:v>
      </x:c>
      <x:c r="N59" s="21" t="str">
        <x:f>IF(K59="Unused","Unused",IF(OR(K59&lt;&gt;"Active",L59="Invalid criterion",COUNTIFS($C$7:$C$78,C59,$D$7:$D$78,D59)&lt;&gt;1,AND(E59&lt;&gt;"Meets",E59&lt;&gt;"Fails",E59&lt;&gt;"Unknown")),"Invalid record",IF(L59="No","Optional finding",IF(E59="Fails","Fail",IF(OR(NOT(ISNUMBER(O59)),O59&lt;&gt;'Mandate'!$D$27,P59&lt;&gt;Q59),"Open: reassess basis",IF(AND(E59="Meets",M59="Verified"),"Met","Open"))))))</x:f>
        <x:v>Unused</x:v>
      </x:c>
      <x:c r="O59" s="39"/>
      <x:c r="P59" s="12"/>
      <x:c r="Q59" s="21" t="str">
        <x:f>IF(L59="Invalid criterion","Invalid criterion",INDEX('Mandate'!$D$34:$D$39,MATCH(D59,'Mandate'!$C$34:$C$39,0))&amp;"; "&amp;L59&amp;"; "&amp;INDEX('Mandate'!$F$34:$F$39,MATCH(D59,'Mandate'!$C$34:$C$39,0)))</x:f>
        <x:v>Integration is feasible; Yes; Named operating owner, resources and revenue-preservation plan.</x:v>
      </x:c>
      <x:c r="R59" s="2"/>
      <x:c r="S59" s="2"/>
      <x:c r="T59" s="2"/>
      <x:c r="U59" s="2"/>
      <x:c r="V59" s="2"/>
      <x:c r="W59" s="2"/>
      <x:c r="X59" s="2"/>
      <x:c r="Y59" s="2"/>
      <x:c r="Z59" s="2"/>
      <x:c r="AA59" s="2"/>
      <x:c r="AB59" s="2"/>
      <x:c r="AC59" s="2"/>
      <x:c r="AD59" s="2"/>
      <x:c r="AE59" s="2"/>
      <x:c r="AF59" s="2"/>
      <x:c r="AG59" s="2"/>
      <x:c r="AH59" s="2"/>
    </x:row>
    <x:row r="60" ht="80" customHeight="1">
      <x:c r="A60" s="1"/>
      <x:c r="B60" s="1"/>
      <x:c r="C60" s="12" t="str">
        <x:v>T09</x:v>
      </x:c>
      <x:c r="D60" s="12" t="str">
        <x:v>C06</x:v>
      </x:c>
      <x:c r="E60" s="12" t="str">
        <x:v>Unknown</x:v>
      </x:c>
      <x:c r="F60" s="12" t="str">
        <x:v>Unverified</x:v>
      </x:c>
      <x:c r="G60" s="12"/>
      <x:c r="H60" s="16"/>
      <x:c r="I60" s="12"/>
      <x:c r="J60" s="12"/>
      <x:c r="K60" s="21" t="str">
        <x:f>IF(OR(C60="",COUNTIFS('Targets'!$C$7:$C$18,C60)&lt;&gt;1),"Invalid target ID",IF(INDEX('Targets'!$D$7:$D$18,MATCH(C60,'Targets'!$C$7:$C$18,0))="","Unused","Active"))</x:f>
        <x:v>Unused</x:v>
      </x:c>
      <x:c r="L60" s="21" t="str">
        <x:f>IF(OR(D60="",COUNTIFS('Mandate'!$C$34:$C$39,D60)&lt;&gt;1),"Invalid criterion",IF(INDEX('Mandate'!$G$34:$G$39,MATCH(D60,'Mandate'!$C$34:$C$39,0))&lt;&gt;"Defined","Invalid criterion",INDEX('Mandate'!$E$34:$E$39,MATCH(D60,'Mandate'!$C$34:$C$39,0))))</x:f>
        <x:v>Yes</x:v>
      </x:c>
      <x:c r="M60" s="21" t="str">
        <x:f>IF(K60="Unused","Unused",IF('Mandate'!$D$28&lt;&gt;"Defined","Missing mandate",IF(F60&lt;&gt;"Verified",IF(OR(F60="Assumption",F60="Unverified",F60="Conflicting"),F60,"Missing evidence label"),IF(OR(G60="",I60="",NOT(ISNUMBER(H60)),H60&lt;=0),"Missing evidence",IF(H60&gt;'Mandate'!$D$17,"Future evidence date",IF('Mandate'!$D$17-H60&gt;'Mandate'!$D$18,"Stale evidence","Verified"))))))</x:f>
        <x:v>Unused</x:v>
      </x:c>
      <x:c r="N60" s="21" t="str">
        <x:f>IF(K60="Unused","Unused",IF(OR(K60&lt;&gt;"Active",L60="Invalid criterion",COUNTIFS($C$7:$C$78,C60,$D$7:$D$78,D60)&lt;&gt;1,AND(E60&lt;&gt;"Meets",E60&lt;&gt;"Fails",E60&lt;&gt;"Unknown")),"Invalid record",IF(L60="No","Optional finding",IF(E60="Fails","Fail",IF(OR(NOT(ISNUMBER(O60)),O60&lt;&gt;'Mandate'!$D$27,P60&lt;&gt;Q60),"Open: reassess basis",IF(AND(E60="Meets",M60="Verified"),"Met","Open"))))))</x:f>
        <x:v>Unused</x:v>
      </x:c>
      <x:c r="O60" s="39"/>
      <x:c r="P60" s="12"/>
      <x:c r="Q60" s="21" t="str">
        <x:f>IF(L60="Invalid criterion","Invalid criterion",INDEX('Mandate'!$D$34:$D$39,MATCH(D60,'Mandate'!$C$34:$C$39,0))&amp;"; "&amp;L60&amp;"; "&amp;INDEX('Mandate'!$F$34:$F$39,MATCH(D60,'Mandate'!$C$34:$C$39,0)))</x:f>
        <x:v>Stays within strategic guardrails; Yes; Review of exclusions, dependencies and specific walk-away conditions.</x:v>
      </x:c>
      <x:c r="R60" s="2"/>
      <x:c r="S60" s="2"/>
      <x:c r="T60" s="2"/>
      <x:c r="U60" s="2"/>
      <x:c r="V60" s="2"/>
      <x:c r="W60" s="2"/>
      <x:c r="X60" s="2"/>
      <x:c r="Y60" s="2"/>
      <x:c r="Z60" s="2"/>
      <x:c r="AA60" s="2"/>
      <x:c r="AB60" s="2"/>
      <x:c r="AC60" s="2"/>
      <x:c r="AD60" s="2"/>
      <x:c r="AE60" s="2"/>
      <x:c r="AF60" s="2"/>
      <x:c r="AG60" s="2"/>
      <x:c r="AH60" s="2"/>
    </x:row>
    <x:row r="61" ht="80" customHeight="1">
      <x:c r="A61" s="1"/>
      <x:c r="B61" s="1"/>
      <x:c r="C61" s="12" t="str">
        <x:v>T10</x:v>
      </x:c>
      <x:c r="D61" s="12" t="str">
        <x:v>C01</x:v>
      </x:c>
      <x:c r="E61" s="12" t="str">
        <x:v>Unknown</x:v>
      </x:c>
      <x:c r="F61" s="12" t="str">
        <x:v>Unverified</x:v>
      </x:c>
      <x:c r="G61" s="12"/>
      <x:c r="H61" s="16"/>
      <x:c r="I61" s="12"/>
      <x:c r="J61" s="12"/>
      <x:c r="K61" s="21" t="str">
        <x:f>IF(OR(C61="",COUNTIFS('Targets'!$C$7:$C$18,C61)&lt;&gt;1),"Invalid target ID",IF(INDEX('Targets'!$D$7:$D$18,MATCH(C61,'Targets'!$C$7:$C$18,0))="","Unused","Active"))</x:f>
        <x:v>Unused</x:v>
      </x:c>
      <x:c r="L61" s="21" t="str">
        <x:f>IF(OR(D61="",COUNTIFS('Mandate'!$C$34:$C$39,D61)&lt;&gt;1),"Invalid criterion",IF(INDEX('Mandate'!$G$34:$G$39,MATCH(D61,'Mandate'!$C$34:$C$39,0))&lt;&gt;"Defined","Invalid criterion",INDEX('Mandate'!$E$34:$E$39,MATCH(D61,'Mandate'!$C$34:$C$39,0))))</x:f>
        <x:v>Yes</x:v>
      </x:c>
      <x:c r="M61" s="21" t="str">
        <x:f>IF(K61="Unused","Unused",IF('Mandate'!$D$28&lt;&gt;"Defined","Missing mandate",IF(F61&lt;&gt;"Verified",IF(OR(F61="Assumption",F61="Unverified",F61="Conflicting"),F61,"Missing evidence label"),IF(OR(G61="",I61="",NOT(ISNUMBER(H61)),H61&lt;=0),"Missing evidence",IF(H61&gt;'Mandate'!$D$17,"Future evidence date",IF('Mandate'!$D$17-H61&gt;'Mandate'!$D$18,"Stale evidence","Verified"))))))</x:f>
        <x:v>Unused</x:v>
      </x:c>
      <x:c r="N61" s="21" t="str">
        <x:f>IF(K61="Unused","Unused",IF(OR(K61&lt;&gt;"Active",L61="Invalid criterion",COUNTIFS($C$7:$C$78,C61,$D$7:$D$78,D61)&lt;&gt;1,AND(E61&lt;&gt;"Meets",E61&lt;&gt;"Fails",E61&lt;&gt;"Unknown")),"Invalid record",IF(L61="No","Optional finding",IF(E61="Fails","Fail",IF(OR(NOT(ISNUMBER(O61)),O61&lt;&gt;'Mandate'!$D$27,P61&lt;&gt;Q61),"Open: reassess basis",IF(AND(E61="Meets",M61="Verified"),"Met","Open"))))))</x:f>
        <x:v>Unused</x:v>
      </x:c>
      <x:c r="O61" s="39"/>
      <x:c r="P61" s="12"/>
      <x:c r="Q61" s="21" t="str">
        <x:f>IF(L61="Invalid criterion","Invalid criterion",INDEX('Mandate'!$D$34:$D$39,MATCH(D61,'Mandate'!$C$34:$C$39,0))&amp;"; "&amp;L61&amp;"; "&amp;INDEX('Mandate'!$F$34:$F$39,MATCH(D61,'Mandate'!$C$34:$C$39,0)))</x:f>
        <x:v>Closes the capability gap; Yes; Demonstrated workflow and team capability mapped to the mandate.</x:v>
      </x:c>
      <x:c r="R61" s="2"/>
      <x:c r="S61" s="2"/>
      <x:c r="T61" s="2"/>
      <x:c r="U61" s="2"/>
      <x:c r="V61" s="2"/>
      <x:c r="W61" s="2"/>
      <x:c r="X61" s="2"/>
      <x:c r="Y61" s="2"/>
      <x:c r="Z61" s="2"/>
      <x:c r="AA61" s="2"/>
      <x:c r="AB61" s="2"/>
      <x:c r="AC61" s="2"/>
      <x:c r="AD61" s="2"/>
      <x:c r="AE61" s="2"/>
      <x:c r="AF61" s="2"/>
      <x:c r="AG61" s="2"/>
      <x:c r="AH61" s="2"/>
    </x:row>
    <x:row r="62" ht="80" customHeight="1">
      <x:c r="A62" s="1"/>
      <x:c r="B62" s="1"/>
      <x:c r="C62" s="12" t="str">
        <x:v>T10</x:v>
      </x:c>
      <x:c r="D62" s="12" t="str">
        <x:v>C02</x:v>
      </x:c>
      <x:c r="E62" s="12" t="str">
        <x:v>Unknown</x:v>
      </x:c>
      <x:c r="F62" s="12" t="str">
        <x:v>Unverified</x:v>
      </x:c>
      <x:c r="G62" s="12"/>
      <x:c r="H62" s="16"/>
      <x:c r="I62" s="12"/>
      <x:c r="J62" s="12"/>
      <x:c r="K62" s="21" t="str">
        <x:f>IF(OR(C62="",COUNTIFS('Targets'!$C$7:$C$18,C62)&lt;&gt;1),"Invalid target ID",IF(INDEX('Targets'!$D$7:$D$18,MATCH(C62,'Targets'!$C$7:$C$18,0))="","Unused","Active"))</x:f>
        <x:v>Unused</x:v>
      </x:c>
      <x:c r="L62" s="21" t="str">
        <x:f>IF(OR(D62="",COUNTIFS('Mandate'!$C$34:$C$39,D62)&lt;&gt;1),"Invalid criterion",IF(INDEX('Mandate'!$G$34:$G$39,MATCH(D62,'Mandate'!$C$34:$C$39,0))&lt;&gt;"Defined","Invalid criterion",INDEX('Mandate'!$E$34:$E$39,MATCH(D62,'Mandate'!$C$34:$C$39,0))))</x:f>
        <x:v>Yes</x:v>
      </x:c>
      <x:c r="M62" s="21" t="str">
        <x:f>IF(K62="Unused","Unused",IF('Mandate'!$D$28&lt;&gt;"Defined","Missing mandate",IF(F62&lt;&gt;"Verified",IF(OR(F62="Assumption",F62="Unverified",F62="Conflicting"),F62,"Missing evidence label"),IF(OR(G62="",I62="",NOT(ISNUMBER(H62)),H62&lt;=0),"Missing evidence",IF(H62&gt;'Mandate'!$D$17,"Future evidence date",IF('Mandate'!$D$17-H62&gt;'Mandate'!$D$18,"Stale evidence","Verified"))))))</x:f>
        <x:v>Unused</x:v>
      </x:c>
      <x:c r="N62" s="21" t="str">
        <x:f>IF(K62="Unused","Unused",IF(OR(K62&lt;&gt;"Active",L62="Invalid criterion",COUNTIFS($C$7:$C$78,C62,$D$7:$D$78,D62)&lt;&gt;1,AND(E62&lt;&gt;"Meets",E62&lt;&gt;"Fails",E62&lt;&gt;"Unknown")),"Invalid record",IF(L62="No","Optional finding",IF(E62="Fails","Fail",IF(OR(NOT(ISNUMBER(O62)),O62&lt;&gt;'Mandate'!$D$27,P62&lt;&gt;Q62),"Open: reassess basis",IF(AND(E62="Meets",M62="Verified"),"Met","Open"))))))</x:f>
        <x:v>Unused</x:v>
      </x:c>
      <x:c r="O62" s="39"/>
      <x:c r="P62" s="12"/>
      <x:c r="Q62" s="21" t="str">
        <x:f>IF(L62="Invalid criterion","Invalid criterion",INDEX('Mandate'!$D$34:$D$39,MATCH(D62,'Mandate'!$C$34:$C$39,0))&amp;"; "&amp;L62&amp;"; "&amp;INDEX('Mandate'!$F$34:$F$39,MATCH(D62,'Mandate'!$C$34:$C$39,0)))</x:f>
        <x:v>Fits market and business perimeter; Yes; Revenue mix, customer segments, geography and business model.</x:v>
      </x:c>
      <x:c r="R62" s="2"/>
      <x:c r="S62" s="2"/>
      <x:c r="T62" s="2"/>
      <x:c r="U62" s="2"/>
      <x:c r="V62" s="2"/>
      <x:c r="W62" s="2"/>
      <x:c r="X62" s="2"/>
      <x:c r="Y62" s="2"/>
      <x:c r="Z62" s="2"/>
      <x:c r="AA62" s="2"/>
      <x:c r="AB62" s="2"/>
      <x:c r="AC62" s="2"/>
      <x:c r="AD62" s="2"/>
      <x:c r="AE62" s="2"/>
      <x:c r="AF62" s="2"/>
      <x:c r="AG62" s="2"/>
      <x:c r="AH62" s="2"/>
    </x:row>
    <x:row r="63" ht="80" customHeight="1">
      <x:c r="A63" s="1"/>
      <x:c r="B63" s="1"/>
      <x:c r="C63" s="12" t="str">
        <x:v>T10</x:v>
      </x:c>
      <x:c r="D63" s="12" t="str">
        <x:v>C03</x:v>
      </x:c>
      <x:c r="E63" s="12" t="str">
        <x:v>Unknown</x:v>
      </x:c>
      <x:c r="F63" s="12" t="str">
        <x:v>Unverified</x:v>
      </x:c>
      <x:c r="G63" s="12"/>
      <x:c r="H63" s="16"/>
      <x:c r="I63" s="12"/>
      <x:c r="J63" s="12"/>
      <x:c r="K63" s="21" t="str">
        <x:f>IF(OR(C63="",COUNTIFS('Targets'!$C$7:$C$18,C63)&lt;&gt;1),"Invalid target ID",IF(INDEX('Targets'!$D$7:$D$18,MATCH(C63,'Targets'!$C$7:$C$18,0))="","Unused","Active"))</x:f>
        <x:v>Unused</x:v>
      </x:c>
      <x:c r="L63" s="21" t="str">
        <x:f>IF(OR(D63="",COUNTIFS('Mandate'!$C$34:$C$39,D63)&lt;&gt;1),"Invalid criterion",IF(INDEX('Mandate'!$G$34:$G$39,MATCH(D63,'Mandate'!$C$34:$C$39,0))&lt;&gt;"Defined","Invalid criterion",INDEX('Mandate'!$E$34:$E$39,MATCH(D63,'Mandate'!$C$34:$C$39,0))))</x:f>
        <x:v>Yes</x:v>
      </x:c>
      <x:c r="M63" s="21" t="str">
        <x:f>IF(K63="Unused","Unused",IF('Mandate'!$D$28&lt;&gt;"Defined","Missing mandate",IF(F63&lt;&gt;"Verified",IF(OR(F63="Assumption",F63="Unverified",F63="Conflicting"),F63,"Missing evidence label"),IF(OR(G63="",I63="",NOT(ISNUMBER(H63)),H63&lt;=0),"Missing evidence",IF(H63&gt;'Mandate'!$D$17,"Future evidence date",IF('Mandate'!$D$17-H63&gt;'Mandate'!$D$18,"Stale evidence","Verified"))))))</x:f>
        <x:v>Unused</x:v>
      </x:c>
      <x:c r="N63" s="21" t="str">
        <x:f>IF(K63="Unused","Unused",IF(OR(K63&lt;&gt;"Active",L63="Invalid criterion",COUNTIFS($C$7:$C$78,C63,$D$7:$D$78,D63)&lt;&gt;1,AND(E63&lt;&gt;"Meets",E63&lt;&gt;"Fails",E63&lt;&gt;"Unknown")),"Invalid record",IF(L63="No","Optional finding",IF(E63="Fails","Fail",IF(OR(NOT(ISNUMBER(O63)),O63&lt;&gt;'Mandate'!$D$27,P63&lt;&gt;Q63),"Open: reassess basis",IF(AND(E63="Meets",M63="Verified"),"Met","Open"))))))</x:f>
        <x:v>Unused</x:v>
      </x:c>
      <x:c r="O63" s="39"/>
      <x:c r="P63" s="12"/>
      <x:c r="Q63" s="21" t="str">
        <x:f>IF(L63="Invalid criterion","Invalid criterion",INDEX('Mandate'!$D$34:$D$39,MATCH(D63,'Mandate'!$C$34:$C$39,0))&amp;"; "&amp;L63&amp;"; "&amp;INDEX('Mandate'!$F$34:$F$39,MATCH(D63,'Mandate'!$C$34:$C$39,0)))</x:f>
        <x:v>Revenue and earnings support the thesis; Yes; Recurring revenue, retention, concentration and normalized economics.</x:v>
      </x:c>
      <x:c r="R63" s="2"/>
      <x:c r="S63" s="2"/>
      <x:c r="T63" s="2"/>
      <x:c r="U63" s="2"/>
      <x:c r="V63" s="2"/>
      <x:c r="W63" s="2"/>
      <x:c r="X63" s="2"/>
      <x:c r="Y63" s="2"/>
      <x:c r="Z63" s="2"/>
      <x:c r="AA63" s="2"/>
      <x:c r="AB63" s="2"/>
      <x:c r="AC63" s="2"/>
      <x:c r="AD63" s="2"/>
      <x:c r="AE63" s="2"/>
      <x:c r="AF63" s="2"/>
      <x:c r="AG63" s="2"/>
      <x:c r="AH63" s="2"/>
    </x:row>
    <x:row r="64" ht="80" customHeight="1">
      <x:c r="A64" s="1"/>
      <x:c r="B64" s="1"/>
      <x:c r="C64" s="12" t="str">
        <x:v>T10</x:v>
      </x:c>
      <x:c r="D64" s="12" t="str">
        <x:v>C04</x:v>
      </x:c>
      <x:c r="E64" s="12" t="str">
        <x:v>Unknown</x:v>
      </x:c>
      <x:c r="F64" s="12" t="str">
        <x:v>Unverified</x:v>
      </x:c>
      <x:c r="G64" s="12"/>
      <x:c r="H64" s="16"/>
      <x:c r="I64" s="12"/>
      <x:c r="J64" s="12"/>
      <x:c r="K64" s="21" t="str">
        <x:f>IF(OR(C64="",COUNTIFS('Targets'!$C$7:$C$18,C64)&lt;&gt;1),"Invalid target ID",IF(INDEX('Targets'!$D$7:$D$18,MATCH(C64,'Targets'!$C$7:$C$18,0))="","Unused","Active"))</x:f>
        <x:v>Unused</x:v>
      </x:c>
      <x:c r="L64" s="21" t="str">
        <x:f>IF(OR(D64="",COUNTIFS('Mandate'!$C$34:$C$39,D64)&lt;&gt;1),"Invalid criterion",IF(INDEX('Mandate'!$G$34:$G$39,MATCH(D64,'Mandate'!$C$34:$C$39,0))&lt;&gt;"Defined","Invalid criterion",INDEX('Mandate'!$E$34:$E$39,MATCH(D64,'Mandate'!$C$34:$C$39,0))))</x:f>
        <x:v>Yes</x:v>
      </x:c>
      <x:c r="M64" s="21" t="str">
        <x:f>IF(K64="Unused","Unused",IF('Mandate'!$D$28&lt;&gt;"Defined","Missing mandate",IF(F64&lt;&gt;"Verified",IF(OR(F64="Assumption",F64="Unverified",F64="Conflicting"),F64,"Missing evidence label"),IF(OR(G64="",I64="",NOT(ISNUMBER(H64)),H64&lt;=0),"Missing evidence",IF(H64&gt;'Mandate'!$D$17,"Future evidence date",IF('Mandate'!$D$17-H64&gt;'Mandate'!$D$18,"Stale evidence","Verified"))))))</x:f>
        <x:v>Unused</x:v>
      </x:c>
      <x:c r="N64" s="21" t="str">
        <x:f>IF(K64="Unused","Unused",IF(OR(K64&lt;&gt;"Active",L64="Invalid criterion",COUNTIFS($C$7:$C$78,C64,$D$7:$D$78,D64)&lt;&gt;1,AND(E64&lt;&gt;"Meets",E64&lt;&gt;"Fails",E64&lt;&gt;"Unknown")),"Invalid record",IF(L64="No","Optional finding",IF(E64="Fails","Fail",IF(OR(NOT(ISNUMBER(O64)),O64&lt;&gt;'Mandate'!$D$27,P64&lt;&gt;Q64),"Open: reassess basis",IF(AND(E64="Meets",M64="Verified"),"Met","Open"))))))</x:f>
        <x:v>Unused</x:v>
      </x:c>
      <x:c r="O64" s="39"/>
      <x:c r="P64" s="12"/>
      <x:c r="Q64" s="21" t="str">
        <x:f>IF(L64="Invalid criterion","Invalid criterion",INDEX('Mandate'!$D$34:$D$39,MATCH(D64,'Mandate'!$C$34:$C$39,0))&amp;"; "&amp;L64&amp;"; "&amp;INDEX('Mandate'!$F$34:$F$39,MATCH(D64,'Mandate'!$C$34:$C$39,0)))</x:f>
        <x:v>Capability and revenue transfer; Yes; Contract, license, relationship and key-person continuity after ownership changes.</x:v>
      </x:c>
      <x:c r="R64" s="2"/>
      <x:c r="S64" s="2"/>
      <x:c r="T64" s="2"/>
      <x:c r="U64" s="2"/>
      <x:c r="V64" s="2"/>
      <x:c r="W64" s="2"/>
      <x:c r="X64" s="2"/>
      <x:c r="Y64" s="2"/>
      <x:c r="Z64" s="2"/>
      <x:c r="AA64" s="2"/>
      <x:c r="AB64" s="2"/>
      <x:c r="AC64" s="2"/>
      <x:c r="AD64" s="2"/>
      <x:c r="AE64" s="2"/>
      <x:c r="AF64" s="2"/>
      <x:c r="AG64" s="2"/>
      <x:c r="AH64" s="2"/>
    </x:row>
    <x:row r="65" ht="80" customHeight="1">
      <x:c r="A65" s="1"/>
      <x:c r="B65" s="1"/>
      <x:c r="C65" s="12" t="str">
        <x:v>T10</x:v>
      </x:c>
      <x:c r="D65" s="12" t="str">
        <x:v>C05</x:v>
      </x:c>
      <x:c r="E65" s="12" t="str">
        <x:v>Unknown</x:v>
      </x:c>
      <x:c r="F65" s="12" t="str">
        <x:v>Unverified</x:v>
      </x:c>
      <x:c r="G65" s="12"/>
      <x:c r="H65" s="16"/>
      <x:c r="I65" s="12"/>
      <x:c r="J65" s="12"/>
      <x:c r="K65" s="21" t="str">
        <x:f>IF(OR(C65="",COUNTIFS('Targets'!$C$7:$C$18,C65)&lt;&gt;1),"Invalid target ID",IF(INDEX('Targets'!$D$7:$D$18,MATCH(C65,'Targets'!$C$7:$C$18,0))="","Unused","Active"))</x:f>
        <x:v>Unused</x:v>
      </x:c>
      <x:c r="L65" s="21" t="str">
        <x:f>IF(OR(D65="",COUNTIFS('Mandate'!$C$34:$C$39,D65)&lt;&gt;1),"Invalid criterion",IF(INDEX('Mandate'!$G$34:$G$39,MATCH(D65,'Mandate'!$C$34:$C$39,0))&lt;&gt;"Defined","Invalid criterion",INDEX('Mandate'!$E$34:$E$39,MATCH(D65,'Mandate'!$C$34:$C$39,0))))</x:f>
        <x:v>Yes</x:v>
      </x:c>
      <x:c r="M65" s="21" t="str">
        <x:f>IF(K65="Unused","Unused",IF('Mandate'!$D$28&lt;&gt;"Defined","Missing mandate",IF(F65&lt;&gt;"Verified",IF(OR(F65="Assumption",F65="Unverified",F65="Conflicting"),F65,"Missing evidence label"),IF(OR(G65="",I65="",NOT(ISNUMBER(H65)),H65&lt;=0),"Missing evidence",IF(H65&gt;'Mandate'!$D$17,"Future evidence date",IF('Mandate'!$D$17-H65&gt;'Mandate'!$D$18,"Stale evidence","Verified"))))))</x:f>
        <x:v>Unused</x:v>
      </x:c>
      <x:c r="N65" s="21" t="str">
        <x:f>IF(K65="Unused","Unused",IF(OR(K65&lt;&gt;"Active",L65="Invalid criterion",COUNTIFS($C$7:$C$78,C65,$D$7:$D$78,D65)&lt;&gt;1,AND(E65&lt;&gt;"Meets",E65&lt;&gt;"Fails",E65&lt;&gt;"Unknown")),"Invalid record",IF(L65="No","Optional finding",IF(E65="Fails","Fail",IF(OR(NOT(ISNUMBER(O65)),O65&lt;&gt;'Mandate'!$D$27,P65&lt;&gt;Q65),"Open: reassess basis",IF(AND(E65="Meets",M65="Verified"),"Met","Open"))))))</x:f>
        <x:v>Unused</x:v>
      </x:c>
      <x:c r="O65" s="39"/>
      <x:c r="P65" s="12"/>
      <x:c r="Q65" s="21" t="str">
        <x:f>IF(L65="Invalid criterion","Invalid criterion",INDEX('Mandate'!$D$34:$D$39,MATCH(D65,'Mandate'!$C$34:$C$39,0))&amp;"; "&amp;L65&amp;"; "&amp;INDEX('Mandate'!$F$34:$F$39,MATCH(D65,'Mandate'!$C$34:$C$39,0)))</x:f>
        <x:v>Integration is feasible; Yes; Named operating owner, resources and revenue-preservation plan.</x:v>
      </x:c>
      <x:c r="R65" s="2"/>
      <x:c r="S65" s="2"/>
      <x:c r="T65" s="2"/>
      <x:c r="U65" s="2"/>
      <x:c r="V65" s="2"/>
      <x:c r="W65" s="2"/>
      <x:c r="X65" s="2"/>
      <x:c r="Y65" s="2"/>
      <x:c r="Z65" s="2"/>
      <x:c r="AA65" s="2"/>
      <x:c r="AB65" s="2"/>
      <x:c r="AC65" s="2"/>
      <x:c r="AD65" s="2"/>
      <x:c r="AE65" s="2"/>
      <x:c r="AF65" s="2"/>
      <x:c r="AG65" s="2"/>
      <x:c r="AH65" s="2"/>
    </x:row>
    <x:row r="66" ht="80" customHeight="1">
      <x:c r="A66" s="1"/>
      <x:c r="B66" s="1"/>
      <x:c r="C66" s="12" t="str">
        <x:v>T10</x:v>
      </x:c>
      <x:c r="D66" s="12" t="str">
        <x:v>C06</x:v>
      </x:c>
      <x:c r="E66" s="12" t="str">
        <x:v>Unknown</x:v>
      </x:c>
      <x:c r="F66" s="12" t="str">
        <x:v>Unverified</x:v>
      </x:c>
      <x:c r="G66" s="12"/>
      <x:c r="H66" s="16"/>
      <x:c r="I66" s="12"/>
      <x:c r="J66" s="12"/>
      <x:c r="K66" s="21" t="str">
        <x:f>IF(OR(C66="",COUNTIFS('Targets'!$C$7:$C$18,C66)&lt;&gt;1),"Invalid target ID",IF(INDEX('Targets'!$D$7:$D$18,MATCH(C66,'Targets'!$C$7:$C$18,0))="","Unused","Active"))</x:f>
        <x:v>Unused</x:v>
      </x:c>
      <x:c r="L66" s="21" t="str">
        <x:f>IF(OR(D66="",COUNTIFS('Mandate'!$C$34:$C$39,D66)&lt;&gt;1),"Invalid criterion",IF(INDEX('Mandate'!$G$34:$G$39,MATCH(D66,'Mandate'!$C$34:$C$39,0))&lt;&gt;"Defined","Invalid criterion",INDEX('Mandate'!$E$34:$E$39,MATCH(D66,'Mandate'!$C$34:$C$39,0))))</x:f>
        <x:v>Yes</x:v>
      </x:c>
      <x:c r="M66" s="21" t="str">
        <x:f>IF(K66="Unused","Unused",IF('Mandate'!$D$28&lt;&gt;"Defined","Missing mandate",IF(F66&lt;&gt;"Verified",IF(OR(F66="Assumption",F66="Unverified",F66="Conflicting"),F66,"Missing evidence label"),IF(OR(G66="",I66="",NOT(ISNUMBER(H66)),H66&lt;=0),"Missing evidence",IF(H66&gt;'Mandate'!$D$17,"Future evidence date",IF('Mandate'!$D$17-H66&gt;'Mandate'!$D$18,"Stale evidence","Verified"))))))</x:f>
        <x:v>Unused</x:v>
      </x:c>
      <x:c r="N66" s="21" t="str">
        <x:f>IF(K66="Unused","Unused",IF(OR(K66&lt;&gt;"Active",L66="Invalid criterion",COUNTIFS($C$7:$C$78,C66,$D$7:$D$78,D66)&lt;&gt;1,AND(E66&lt;&gt;"Meets",E66&lt;&gt;"Fails",E66&lt;&gt;"Unknown")),"Invalid record",IF(L66="No","Optional finding",IF(E66="Fails","Fail",IF(OR(NOT(ISNUMBER(O66)),O66&lt;&gt;'Mandate'!$D$27,P66&lt;&gt;Q66),"Open: reassess basis",IF(AND(E66="Meets",M66="Verified"),"Met","Open"))))))</x:f>
        <x:v>Unused</x:v>
      </x:c>
      <x:c r="O66" s="39"/>
      <x:c r="P66" s="12"/>
      <x:c r="Q66" s="21" t="str">
        <x:f>IF(L66="Invalid criterion","Invalid criterion",INDEX('Mandate'!$D$34:$D$39,MATCH(D66,'Mandate'!$C$34:$C$39,0))&amp;"; "&amp;L66&amp;"; "&amp;INDEX('Mandate'!$F$34:$F$39,MATCH(D66,'Mandate'!$C$34:$C$39,0)))</x:f>
        <x:v>Stays within strategic guardrails; Yes; Review of exclusions, dependencies and specific walk-away conditions.</x:v>
      </x:c>
      <x:c r="R66" s="2"/>
      <x:c r="S66" s="2"/>
      <x:c r="T66" s="2"/>
      <x:c r="U66" s="2"/>
      <x:c r="V66" s="2"/>
      <x:c r="W66" s="2"/>
      <x:c r="X66" s="2"/>
      <x:c r="Y66" s="2"/>
      <x:c r="Z66" s="2"/>
      <x:c r="AA66" s="2"/>
      <x:c r="AB66" s="2"/>
      <x:c r="AC66" s="2"/>
      <x:c r="AD66" s="2"/>
      <x:c r="AE66" s="2"/>
      <x:c r="AF66" s="2"/>
      <x:c r="AG66" s="2"/>
      <x:c r="AH66" s="2"/>
    </x:row>
    <x:row r="67" ht="80" customHeight="1">
      <x:c r="A67" s="1"/>
      <x:c r="B67" s="1"/>
      <x:c r="C67" s="12" t="str">
        <x:v>T11</x:v>
      </x:c>
      <x:c r="D67" s="12" t="str">
        <x:v>C01</x:v>
      </x:c>
      <x:c r="E67" s="12" t="str">
        <x:v>Unknown</x:v>
      </x:c>
      <x:c r="F67" s="12" t="str">
        <x:v>Unverified</x:v>
      </x:c>
      <x:c r="G67" s="12"/>
      <x:c r="H67" s="16"/>
      <x:c r="I67" s="12"/>
      <x:c r="J67" s="12"/>
      <x:c r="K67" s="21" t="str">
        <x:f>IF(OR(C67="",COUNTIFS('Targets'!$C$7:$C$18,C67)&lt;&gt;1),"Invalid target ID",IF(INDEX('Targets'!$D$7:$D$18,MATCH(C67,'Targets'!$C$7:$C$18,0))="","Unused","Active"))</x:f>
        <x:v>Unused</x:v>
      </x:c>
      <x:c r="L67" s="21" t="str">
        <x:f>IF(OR(D67="",COUNTIFS('Mandate'!$C$34:$C$39,D67)&lt;&gt;1),"Invalid criterion",IF(INDEX('Mandate'!$G$34:$G$39,MATCH(D67,'Mandate'!$C$34:$C$39,0))&lt;&gt;"Defined","Invalid criterion",INDEX('Mandate'!$E$34:$E$39,MATCH(D67,'Mandate'!$C$34:$C$39,0))))</x:f>
        <x:v>Yes</x:v>
      </x:c>
      <x:c r="M67" s="21" t="str">
        <x:f>IF(K67="Unused","Unused",IF('Mandate'!$D$28&lt;&gt;"Defined","Missing mandate",IF(F67&lt;&gt;"Verified",IF(OR(F67="Assumption",F67="Unverified",F67="Conflicting"),F67,"Missing evidence label"),IF(OR(G67="",I67="",NOT(ISNUMBER(H67)),H67&lt;=0),"Missing evidence",IF(H67&gt;'Mandate'!$D$17,"Future evidence date",IF('Mandate'!$D$17-H67&gt;'Mandate'!$D$18,"Stale evidence","Verified"))))))</x:f>
        <x:v>Unused</x:v>
      </x:c>
      <x:c r="N67" s="21" t="str">
        <x:f>IF(K67="Unused","Unused",IF(OR(K67&lt;&gt;"Active",L67="Invalid criterion",COUNTIFS($C$7:$C$78,C67,$D$7:$D$78,D67)&lt;&gt;1,AND(E67&lt;&gt;"Meets",E67&lt;&gt;"Fails",E67&lt;&gt;"Unknown")),"Invalid record",IF(L67="No","Optional finding",IF(E67="Fails","Fail",IF(OR(NOT(ISNUMBER(O67)),O67&lt;&gt;'Mandate'!$D$27,P67&lt;&gt;Q67),"Open: reassess basis",IF(AND(E67="Meets",M67="Verified"),"Met","Open"))))))</x:f>
        <x:v>Unused</x:v>
      </x:c>
      <x:c r="O67" s="39"/>
      <x:c r="P67" s="12"/>
      <x:c r="Q67" s="21" t="str">
        <x:f>IF(L67="Invalid criterion","Invalid criterion",INDEX('Mandate'!$D$34:$D$39,MATCH(D67,'Mandate'!$C$34:$C$39,0))&amp;"; "&amp;L67&amp;"; "&amp;INDEX('Mandate'!$F$34:$F$39,MATCH(D67,'Mandate'!$C$34:$C$39,0)))</x:f>
        <x:v>Closes the capability gap; Yes; Demonstrated workflow and team capability mapped to the mandate.</x:v>
      </x:c>
      <x:c r="R67" s="2"/>
      <x:c r="S67" s="2"/>
      <x:c r="T67" s="2"/>
      <x:c r="U67" s="2"/>
      <x:c r="V67" s="2"/>
      <x:c r="W67" s="2"/>
      <x:c r="X67" s="2"/>
      <x:c r="Y67" s="2"/>
      <x:c r="Z67" s="2"/>
      <x:c r="AA67" s="2"/>
      <x:c r="AB67" s="2"/>
      <x:c r="AC67" s="2"/>
      <x:c r="AD67" s="2"/>
      <x:c r="AE67" s="2"/>
      <x:c r="AF67" s="2"/>
      <x:c r="AG67" s="2"/>
      <x:c r="AH67" s="2"/>
    </x:row>
    <x:row r="68" ht="80" customHeight="1">
      <x:c r="A68" s="1"/>
      <x:c r="B68" s="1"/>
      <x:c r="C68" s="12" t="str">
        <x:v>T11</x:v>
      </x:c>
      <x:c r="D68" s="12" t="str">
        <x:v>C02</x:v>
      </x:c>
      <x:c r="E68" s="12" t="str">
        <x:v>Unknown</x:v>
      </x:c>
      <x:c r="F68" s="12" t="str">
        <x:v>Unverified</x:v>
      </x:c>
      <x:c r="G68" s="12"/>
      <x:c r="H68" s="16"/>
      <x:c r="I68" s="12"/>
      <x:c r="J68" s="12"/>
      <x:c r="K68" s="21" t="str">
        <x:f>IF(OR(C68="",COUNTIFS('Targets'!$C$7:$C$18,C68)&lt;&gt;1),"Invalid target ID",IF(INDEX('Targets'!$D$7:$D$18,MATCH(C68,'Targets'!$C$7:$C$18,0))="","Unused","Active"))</x:f>
        <x:v>Unused</x:v>
      </x:c>
      <x:c r="L68" s="21" t="str">
        <x:f>IF(OR(D68="",COUNTIFS('Mandate'!$C$34:$C$39,D68)&lt;&gt;1),"Invalid criterion",IF(INDEX('Mandate'!$G$34:$G$39,MATCH(D68,'Mandate'!$C$34:$C$39,0))&lt;&gt;"Defined","Invalid criterion",INDEX('Mandate'!$E$34:$E$39,MATCH(D68,'Mandate'!$C$34:$C$39,0))))</x:f>
        <x:v>Yes</x:v>
      </x:c>
      <x:c r="M68" s="21" t="str">
        <x:f>IF(K68="Unused","Unused",IF('Mandate'!$D$28&lt;&gt;"Defined","Missing mandate",IF(F68&lt;&gt;"Verified",IF(OR(F68="Assumption",F68="Unverified",F68="Conflicting"),F68,"Missing evidence label"),IF(OR(G68="",I68="",NOT(ISNUMBER(H68)),H68&lt;=0),"Missing evidence",IF(H68&gt;'Mandate'!$D$17,"Future evidence date",IF('Mandate'!$D$17-H68&gt;'Mandate'!$D$18,"Stale evidence","Verified"))))))</x:f>
        <x:v>Unused</x:v>
      </x:c>
      <x:c r="N68" s="21" t="str">
        <x:f>IF(K68="Unused","Unused",IF(OR(K68&lt;&gt;"Active",L68="Invalid criterion",COUNTIFS($C$7:$C$78,C68,$D$7:$D$78,D68)&lt;&gt;1,AND(E68&lt;&gt;"Meets",E68&lt;&gt;"Fails",E68&lt;&gt;"Unknown")),"Invalid record",IF(L68="No","Optional finding",IF(E68="Fails","Fail",IF(OR(NOT(ISNUMBER(O68)),O68&lt;&gt;'Mandate'!$D$27,P68&lt;&gt;Q68),"Open: reassess basis",IF(AND(E68="Meets",M68="Verified"),"Met","Open"))))))</x:f>
        <x:v>Unused</x:v>
      </x:c>
      <x:c r="O68" s="39"/>
      <x:c r="P68" s="12"/>
      <x:c r="Q68" s="21" t="str">
        <x:f>IF(L68="Invalid criterion","Invalid criterion",INDEX('Mandate'!$D$34:$D$39,MATCH(D68,'Mandate'!$C$34:$C$39,0))&amp;"; "&amp;L68&amp;"; "&amp;INDEX('Mandate'!$F$34:$F$39,MATCH(D68,'Mandate'!$C$34:$C$39,0)))</x:f>
        <x:v>Fits market and business perimeter; Yes; Revenue mix, customer segments, geography and business model.</x:v>
      </x:c>
      <x:c r="R68" s="2"/>
      <x:c r="S68" s="2"/>
      <x:c r="T68" s="2"/>
      <x:c r="U68" s="2"/>
      <x:c r="V68" s="2"/>
      <x:c r="W68" s="2"/>
      <x:c r="X68" s="2"/>
      <x:c r="Y68" s="2"/>
      <x:c r="Z68" s="2"/>
      <x:c r="AA68" s="2"/>
      <x:c r="AB68" s="2"/>
      <x:c r="AC68" s="2"/>
      <x:c r="AD68" s="2"/>
      <x:c r="AE68" s="2"/>
      <x:c r="AF68" s="2"/>
      <x:c r="AG68" s="2"/>
      <x:c r="AH68" s="2"/>
    </x:row>
    <x:row r="69" ht="80" customHeight="1">
      <x:c r="A69" s="1"/>
      <x:c r="B69" s="1"/>
      <x:c r="C69" s="12" t="str">
        <x:v>T11</x:v>
      </x:c>
      <x:c r="D69" s="12" t="str">
        <x:v>C03</x:v>
      </x:c>
      <x:c r="E69" s="12" t="str">
        <x:v>Unknown</x:v>
      </x:c>
      <x:c r="F69" s="12" t="str">
        <x:v>Unverified</x:v>
      </x:c>
      <x:c r="G69" s="12"/>
      <x:c r="H69" s="16"/>
      <x:c r="I69" s="12"/>
      <x:c r="J69" s="12"/>
      <x:c r="K69" s="21" t="str">
        <x:f>IF(OR(C69="",COUNTIFS('Targets'!$C$7:$C$18,C69)&lt;&gt;1),"Invalid target ID",IF(INDEX('Targets'!$D$7:$D$18,MATCH(C69,'Targets'!$C$7:$C$18,0))="","Unused","Active"))</x:f>
        <x:v>Unused</x:v>
      </x:c>
      <x:c r="L69" s="21" t="str">
        <x:f>IF(OR(D69="",COUNTIFS('Mandate'!$C$34:$C$39,D69)&lt;&gt;1),"Invalid criterion",IF(INDEX('Mandate'!$G$34:$G$39,MATCH(D69,'Mandate'!$C$34:$C$39,0))&lt;&gt;"Defined","Invalid criterion",INDEX('Mandate'!$E$34:$E$39,MATCH(D69,'Mandate'!$C$34:$C$39,0))))</x:f>
        <x:v>Yes</x:v>
      </x:c>
      <x:c r="M69" s="21" t="str">
        <x:f>IF(K69="Unused","Unused",IF('Mandate'!$D$28&lt;&gt;"Defined","Missing mandate",IF(F69&lt;&gt;"Verified",IF(OR(F69="Assumption",F69="Unverified",F69="Conflicting"),F69,"Missing evidence label"),IF(OR(G69="",I69="",NOT(ISNUMBER(H69)),H69&lt;=0),"Missing evidence",IF(H69&gt;'Mandate'!$D$17,"Future evidence date",IF('Mandate'!$D$17-H69&gt;'Mandate'!$D$18,"Stale evidence","Verified"))))))</x:f>
        <x:v>Unused</x:v>
      </x:c>
      <x:c r="N69" s="21" t="str">
        <x:f>IF(K69="Unused","Unused",IF(OR(K69&lt;&gt;"Active",L69="Invalid criterion",COUNTIFS($C$7:$C$78,C69,$D$7:$D$78,D69)&lt;&gt;1,AND(E69&lt;&gt;"Meets",E69&lt;&gt;"Fails",E69&lt;&gt;"Unknown")),"Invalid record",IF(L69="No","Optional finding",IF(E69="Fails","Fail",IF(OR(NOT(ISNUMBER(O69)),O69&lt;&gt;'Mandate'!$D$27,P69&lt;&gt;Q69),"Open: reassess basis",IF(AND(E69="Meets",M69="Verified"),"Met","Open"))))))</x:f>
        <x:v>Unused</x:v>
      </x:c>
      <x:c r="O69" s="39"/>
      <x:c r="P69" s="12"/>
      <x:c r="Q69" s="21" t="str">
        <x:f>IF(L69="Invalid criterion","Invalid criterion",INDEX('Mandate'!$D$34:$D$39,MATCH(D69,'Mandate'!$C$34:$C$39,0))&amp;"; "&amp;L69&amp;"; "&amp;INDEX('Mandate'!$F$34:$F$39,MATCH(D69,'Mandate'!$C$34:$C$39,0)))</x:f>
        <x:v>Revenue and earnings support the thesis; Yes; Recurring revenue, retention, concentration and normalized economics.</x:v>
      </x:c>
      <x:c r="R69" s="2"/>
      <x:c r="S69" s="2"/>
      <x:c r="T69" s="2"/>
      <x:c r="U69" s="2"/>
      <x:c r="V69" s="2"/>
      <x:c r="W69" s="2"/>
      <x:c r="X69" s="2"/>
      <x:c r="Y69" s="2"/>
      <x:c r="Z69" s="2"/>
      <x:c r="AA69" s="2"/>
      <x:c r="AB69" s="2"/>
      <x:c r="AC69" s="2"/>
      <x:c r="AD69" s="2"/>
      <x:c r="AE69" s="2"/>
      <x:c r="AF69" s="2"/>
      <x:c r="AG69" s="2"/>
      <x:c r="AH69" s="2"/>
    </x:row>
    <x:row r="70" ht="80" customHeight="1">
      <x:c r="A70" s="1"/>
      <x:c r="B70" s="1"/>
      <x:c r="C70" s="12" t="str">
        <x:v>T11</x:v>
      </x:c>
      <x:c r="D70" s="12" t="str">
        <x:v>C04</x:v>
      </x:c>
      <x:c r="E70" s="12" t="str">
        <x:v>Unknown</x:v>
      </x:c>
      <x:c r="F70" s="12" t="str">
        <x:v>Unverified</x:v>
      </x:c>
      <x:c r="G70" s="12"/>
      <x:c r="H70" s="16"/>
      <x:c r="I70" s="12"/>
      <x:c r="J70" s="12"/>
      <x:c r="K70" s="21" t="str">
        <x:f>IF(OR(C70="",COUNTIFS('Targets'!$C$7:$C$18,C70)&lt;&gt;1),"Invalid target ID",IF(INDEX('Targets'!$D$7:$D$18,MATCH(C70,'Targets'!$C$7:$C$18,0))="","Unused","Active"))</x:f>
        <x:v>Unused</x:v>
      </x:c>
      <x:c r="L70" s="21" t="str">
        <x:f>IF(OR(D70="",COUNTIFS('Mandate'!$C$34:$C$39,D70)&lt;&gt;1),"Invalid criterion",IF(INDEX('Mandate'!$G$34:$G$39,MATCH(D70,'Mandate'!$C$34:$C$39,0))&lt;&gt;"Defined","Invalid criterion",INDEX('Mandate'!$E$34:$E$39,MATCH(D70,'Mandate'!$C$34:$C$39,0))))</x:f>
        <x:v>Yes</x:v>
      </x:c>
      <x:c r="M70" s="21" t="str">
        <x:f>IF(K70="Unused","Unused",IF('Mandate'!$D$28&lt;&gt;"Defined","Missing mandate",IF(F70&lt;&gt;"Verified",IF(OR(F70="Assumption",F70="Unverified",F70="Conflicting"),F70,"Missing evidence label"),IF(OR(G70="",I70="",NOT(ISNUMBER(H70)),H70&lt;=0),"Missing evidence",IF(H70&gt;'Mandate'!$D$17,"Future evidence date",IF('Mandate'!$D$17-H70&gt;'Mandate'!$D$18,"Stale evidence","Verified"))))))</x:f>
        <x:v>Unused</x:v>
      </x:c>
      <x:c r="N70" s="21" t="str">
        <x:f>IF(K70="Unused","Unused",IF(OR(K70&lt;&gt;"Active",L70="Invalid criterion",COUNTIFS($C$7:$C$78,C70,$D$7:$D$78,D70)&lt;&gt;1,AND(E70&lt;&gt;"Meets",E70&lt;&gt;"Fails",E70&lt;&gt;"Unknown")),"Invalid record",IF(L70="No","Optional finding",IF(E70="Fails","Fail",IF(OR(NOT(ISNUMBER(O70)),O70&lt;&gt;'Mandate'!$D$27,P70&lt;&gt;Q70),"Open: reassess basis",IF(AND(E70="Meets",M70="Verified"),"Met","Open"))))))</x:f>
        <x:v>Unused</x:v>
      </x:c>
      <x:c r="O70" s="39"/>
      <x:c r="P70" s="12"/>
      <x:c r="Q70" s="21" t="str">
        <x:f>IF(L70="Invalid criterion","Invalid criterion",INDEX('Mandate'!$D$34:$D$39,MATCH(D70,'Mandate'!$C$34:$C$39,0))&amp;"; "&amp;L70&amp;"; "&amp;INDEX('Mandate'!$F$34:$F$39,MATCH(D70,'Mandate'!$C$34:$C$39,0)))</x:f>
        <x:v>Capability and revenue transfer; Yes; Contract, license, relationship and key-person continuity after ownership changes.</x:v>
      </x:c>
      <x:c r="R70" s="2"/>
      <x:c r="S70" s="2"/>
      <x:c r="T70" s="2"/>
      <x:c r="U70" s="2"/>
      <x:c r="V70" s="2"/>
      <x:c r="W70" s="2"/>
      <x:c r="X70" s="2"/>
      <x:c r="Y70" s="2"/>
      <x:c r="Z70" s="2"/>
      <x:c r="AA70" s="2"/>
      <x:c r="AB70" s="2"/>
      <x:c r="AC70" s="2"/>
      <x:c r="AD70" s="2"/>
      <x:c r="AE70" s="2"/>
      <x:c r="AF70" s="2"/>
      <x:c r="AG70" s="2"/>
      <x:c r="AH70" s="2"/>
    </x:row>
    <x:row r="71" ht="80" customHeight="1">
      <x:c r="A71" s="1"/>
      <x:c r="B71" s="1"/>
      <x:c r="C71" s="12" t="str">
        <x:v>T11</x:v>
      </x:c>
      <x:c r="D71" s="12" t="str">
        <x:v>C05</x:v>
      </x:c>
      <x:c r="E71" s="12" t="str">
        <x:v>Unknown</x:v>
      </x:c>
      <x:c r="F71" s="12" t="str">
        <x:v>Unverified</x:v>
      </x:c>
      <x:c r="G71" s="12"/>
      <x:c r="H71" s="16"/>
      <x:c r="I71" s="12"/>
      <x:c r="J71" s="12"/>
      <x:c r="K71" s="21" t="str">
        <x:f>IF(OR(C71="",COUNTIFS('Targets'!$C$7:$C$18,C71)&lt;&gt;1),"Invalid target ID",IF(INDEX('Targets'!$D$7:$D$18,MATCH(C71,'Targets'!$C$7:$C$18,0))="","Unused","Active"))</x:f>
        <x:v>Unused</x:v>
      </x:c>
      <x:c r="L71" s="21" t="str">
        <x:f>IF(OR(D71="",COUNTIFS('Mandate'!$C$34:$C$39,D71)&lt;&gt;1),"Invalid criterion",IF(INDEX('Mandate'!$G$34:$G$39,MATCH(D71,'Mandate'!$C$34:$C$39,0))&lt;&gt;"Defined","Invalid criterion",INDEX('Mandate'!$E$34:$E$39,MATCH(D71,'Mandate'!$C$34:$C$39,0))))</x:f>
        <x:v>Yes</x:v>
      </x:c>
      <x:c r="M71" s="21" t="str">
        <x:f>IF(K71="Unused","Unused",IF('Mandate'!$D$28&lt;&gt;"Defined","Missing mandate",IF(F71&lt;&gt;"Verified",IF(OR(F71="Assumption",F71="Unverified",F71="Conflicting"),F71,"Missing evidence label"),IF(OR(G71="",I71="",NOT(ISNUMBER(H71)),H71&lt;=0),"Missing evidence",IF(H71&gt;'Mandate'!$D$17,"Future evidence date",IF('Mandate'!$D$17-H71&gt;'Mandate'!$D$18,"Stale evidence","Verified"))))))</x:f>
        <x:v>Unused</x:v>
      </x:c>
      <x:c r="N71" s="21" t="str">
        <x:f>IF(K71="Unused","Unused",IF(OR(K71&lt;&gt;"Active",L71="Invalid criterion",COUNTIFS($C$7:$C$78,C71,$D$7:$D$78,D71)&lt;&gt;1,AND(E71&lt;&gt;"Meets",E71&lt;&gt;"Fails",E71&lt;&gt;"Unknown")),"Invalid record",IF(L71="No","Optional finding",IF(E71="Fails","Fail",IF(OR(NOT(ISNUMBER(O71)),O71&lt;&gt;'Mandate'!$D$27,P71&lt;&gt;Q71),"Open: reassess basis",IF(AND(E71="Meets",M71="Verified"),"Met","Open"))))))</x:f>
        <x:v>Unused</x:v>
      </x:c>
      <x:c r="O71" s="39"/>
      <x:c r="P71" s="12"/>
      <x:c r="Q71" s="21" t="str">
        <x:f>IF(L71="Invalid criterion","Invalid criterion",INDEX('Mandate'!$D$34:$D$39,MATCH(D71,'Mandate'!$C$34:$C$39,0))&amp;"; "&amp;L71&amp;"; "&amp;INDEX('Mandate'!$F$34:$F$39,MATCH(D71,'Mandate'!$C$34:$C$39,0)))</x:f>
        <x:v>Integration is feasible; Yes; Named operating owner, resources and revenue-preservation plan.</x:v>
      </x:c>
      <x:c r="R71" s="2"/>
      <x:c r="S71" s="2"/>
      <x:c r="T71" s="2"/>
      <x:c r="U71" s="2"/>
      <x:c r="V71" s="2"/>
      <x:c r="W71" s="2"/>
      <x:c r="X71" s="2"/>
      <x:c r="Y71" s="2"/>
      <x:c r="Z71" s="2"/>
      <x:c r="AA71" s="2"/>
      <x:c r="AB71" s="2"/>
      <x:c r="AC71" s="2"/>
      <x:c r="AD71" s="2"/>
      <x:c r="AE71" s="2"/>
      <x:c r="AF71" s="2"/>
      <x:c r="AG71" s="2"/>
      <x:c r="AH71" s="2"/>
    </x:row>
    <x:row r="72" ht="80" customHeight="1">
      <x:c r="A72" s="1"/>
      <x:c r="B72" s="1"/>
      <x:c r="C72" s="12" t="str">
        <x:v>T11</x:v>
      </x:c>
      <x:c r="D72" s="12" t="str">
        <x:v>C06</x:v>
      </x:c>
      <x:c r="E72" s="12" t="str">
        <x:v>Unknown</x:v>
      </x:c>
      <x:c r="F72" s="12" t="str">
        <x:v>Unverified</x:v>
      </x:c>
      <x:c r="G72" s="12"/>
      <x:c r="H72" s="16"/>
      <x:c r="I72" s="12"/>
      <x:c r="J72" s="12"/>
      <x:c r="K72" s="21" t="str">
        <x:f>IF(OR(C72="",COUNTIFS('Targets'!$C$7:$C$18,C72)&lt;&gt;1),"Invalid target ID",IF(INDEX('Targets'!$D$7:$D$18,MATCH(C72,'Targets'!$C$7:$C$18,0))="","Unused","Active"))</x:f>
        <x:v>Unused</x:v>
      </x:c>
      <x:c r="L72" s="21" t="str">
        <x:f>IF(OR(D72="",COUNTIFS('Mandate'!$C$34:$C$39,D72)&lt;&gt;1),"Invalid criterion",IF(INDEX('Mandate'!$G$34:$G$39,MATCH(D72,'Mandate'!$C$34:$C$39,0))&lt;&gt;"Defined","Invalid criterion",INDEX('Mandate'!$E$34:$E$39,MATCH(D72,'Mandate'!$C$34:$C$39,0))))</x:f>
        <x:v>Yes</x:v>
      </x:c>
      <x:c r="M72" s="21" t="str">
        <x:f>IF(K72="Unused","Unused",IF('Mandate'!$D$28&lt;&gt;"Defined","Missing mandate",IF(F72&lt;&gt;"Verified",IF(OR(F72="Assumption",F72="Unverified",F72="Conflicting"),F72,"Missing evidence label"),IF(OR(G72="",I72="",NOT(ISNUMBER(H72)),H72&lt;=0),"Missing evidence",IF(H72&gt;'Mandate'!$D$17,"Future evidence date",IF('Mandate'!$D$17-H72&gt;'Mandate'!$D$18,"Stale evidence","Verified"))))))</x:f>
        <x:v>Unused</x:v>
      </x:c>
      <x:c r="N72" s="21" t="str">
        <x:f>IF(K72="Unused","Unused",IF(OR(K72&lt;&gt;"Active",L72="Invalid criterion",COUNTIFS($C$7:$C$78,C72,$D$7:$D$78,D72)&lt;&gt;1,AND(E72&lt;&gt;"Meets",E72&lt;&gt;"Fails",E72&lt;&gt;"Unknown")),"Invalid record",IF(L72="No","Optional finding",IF(E72="Fails","Fail",IF(OR(NOT(ISNUMBER(O72)),O72&lt;&gt;'Mandate'!$D$27,P72&lt;&gt;Q72),"Open: reassess basis",IF(AND(E72="Meets",M72="Verified"),"Met","Open"))))))</x:f>
        <x:v>Unused</x:v>
      </x:c>
      <x:c r="O72" s="39"/>
      <x:c r="P72" s="12"/>
      <x:c r="Q72" s="21" t="str">
        <x:f>IF(L72="Invalid criterion","Invalid criterion",INDEX('Mandate'!$D$34:$D$39,MATCH(D72,'Mandate'!$C$34:$C$39,0))&amp;"; "&amp;L72&amp;"; "&amp;INDEX('Mandate'!$F$34:$F$39,MATCH(D72,'Mandate'!$C$34:$C$39,0)))</x:f>
        <x:v>Stays within strategic guardrails; Yes; Review of exclusions, dependencies and specific walk-away conditions.</x:v>
      </x:c>
      <x:c r="R72" s="2"/>
      <x:c r="S72" s="2"/>
      <x:c r="T72" s="2"/>
      <x:c r="U72" s="2"/>
      <x:c r="V72" s="2"/>
      <x:c r="W72" s="2"/>
      <x:c r="X72" s="2"/>
      <x:c r="Y72" s="2"/>
      <x:c r="Z72" s="2"/>
      <x:c r="AA72" s="2"/>
      <x:c r="AB72" s="2"/>
      <x:c r="AC72" s="2"/>
      <x:c r="AD72" s="2"/>
      <x:c r="AE72" s="2"/>
      <x:c r="AF72" s="2"/>
      <x:c r="AG72" s="2"/>
      <x:c r="AH72" s="2"/>
    </x:row>
    <x:row r="73" ht="80" customHeight="1">
      <x:c r="A73" s="1"/>
      <x:c r="B73" s="1"/>
      <x:c r="C73" s="12" t="str">
        <x:v>T12</x:v>
      </x:c>
      <x:c r="D73" s="12" t="str">
        <x:v>C01</x:v>
      </x:c>
      <x:c r="E73" s="12" t="str">
        <x:v>Unknown</x:v>
      </x:c>
      <x:c r="F73" s="12" t="str">
        <x:v>Unverified</x:v>
      </x:c>
      <x:c r="G73" s="12"/>
      <x:c r="H73" s="16"/>
      <x:c r="I73" s="12"/>
      <x:c r="J73" s="12"/>
      <x:c r="K73" s="21" t="str">
        <x:f>IF(OR(C73="",COUNTIFS('Targets'!$C$7:$C$18,C73)&lt;&gt;1),"Invalid target ID",IF(INDEX('Targets'!$D$7:$D$18,MATCH(C73,'Targets'!$C$7:$C$18,0))="","Unused","Active"))</x:f>
        <x:v>Unused</x:v>
      </x:c>
      <x:c r="L73" s="21" t="str">
        <x:f>IF(OR(D73="",COUNTIFS('Mandate'!$C$34:$C$39,D73)&lt;&gt;1),"Invalid criterion",IF(INDEX('Mandate'!$G$34:$G$39,MATCH(D73,'Mandate'!$C$34:$C$39,0))&lt;&gt;"Defined","Invalid criterion",INDEX('Mandate'!$E$34:$E$39,MATCH(D73,'Mandate'!$C$34:$C$39,0))))</x:f>
        <x:v>Yes</x:v>
      </x:c>
      <x:c r="M73" s="21" t="str">
        <x:f>IF(K73="Unused","Unused",IF('Mandate'!$D$28&lt;&gt;"Defined","Missing mandate",IF(F73&lt;&gt;"Verified",IF(OR(F73="Assumption",F73="Unverified",F73="Conflicting"),F73,"Missing evidence label"),IF(OR(G73="",I73="",NOT(ISNUMBER(H73)),H73&lt;=0),"Missing evidence",IF(H73&gt;'Mandate'!$D$17,"Future evidence date",IF('Mandate'!$D$17-H73&gt;'Mandate'!$D$18,"Stale evidence","Verified"))))))</x:f>
        <x:v>Unused</x:v>
      </x:c>
      <x:c r="N73" s="21" t="str">
        <x:f>IF(K73="Unused","Unused",IF(OR(K73&lt;&gt;"Active",L73="Invalid criterion",COUNTIFS($C$7:$C$78,C73,$D$7:$D$78,D73)&lt;&gt;1,AND(E73&lt;&gt;"Meets",E73&lt;&gt;"Fails",E73&lt;&gt;"Unknown")),"Invalid record",IF(L73="No","Optional finding",IF(E73="Fails","Fail",IF(OR(NOT(ISNUMBER(O73)),O73&lt;&gt;'Mandate'!$D$27,P73&lt;&gt;Q73),"Open: reassess basis",IF(AND(E73="Meets",M73="Verified"),"Met","Open"))))))</x:f>
        <x:v>Unused</x:v>
      </x:c>
      <x:c r="O73" s="39"/>
      <x:c r="P73" s="12"/>
      <x:c r="Q73" s="21" t="str">
        <x:f>IF(L73="Invalid criterion","Invalid criterion",INDEX('Mandate'!$D$34:$D$39,MATCH(D73,'Mandate'!$C$34:$C$39,0))&amp;"; "&amp;L73&amp;"; "&amp;INDEX('Mandate'!$F$34:$F$39,MATCH(D73,'Mandate'!$C$34:$C$39,0)))</x:f>
        <x:v>Closes the capability gap; Yes; Demonstrated workflow and team capability mapped to the mandate.</x:v>
      </x:c>
      <x:c r="R73" s="2"/>
      <x:c r="S73" s="2"/>
      <x:c r="T73" s="2"/>
      <x:c r="U73" s="2"/>
      <x:c r="V73" s="2"/>
      <x:c r="W73" s="2"/>
      <x:c r="X73" s="2"/>
      <x:c r="Y73" s="2"/>
      <x:c r="Z73" s="2"/>
      <x:c r="AA73" s="2"/>
      <x:c r="AB73" s="2"/>
      <x:c r="AC73" s="2"/>
      <x:c r="AD73" s="2"/>
      <x:c r="AE73" s="2"/>
      <x:c r="AF73" s="2"/>
      <x:c r="AG73" s="2"/>
      <x:c r="AH73" s="2"/>
    </x:row>
    <x:row r="74" ht="80" customHeight="1">
      <x:c r="A74" s="1"/>
      <x:c r="B74" s="1"/>
      <x:c r="C74" s="12" t="str">
        <x:v>T12</x:v>
      </x:c>
      <x:c r="D74" s="12" t="str">
        <x:v>C02</x:v>
      </x:c>
      <x:c r="E74" s="12" t="str">
        <x:v>Unknown</x:v>
      </x:c>
      <x:c r="F74" s="12" t="str">
        <x:v>Unverified</x:v>
      </x:c>
      <x:c r="G74" s="12"/>
      <x:c r="H74" s="16"/>
      <x:c r="I74" s="12"/>
      <x:c r="J74" s="12"/>
      <x:c r="K74" s="21" t="str">
        <x:f>IF(OR(C74="",COUNTIFS('Targets'!$C$7:$C$18,C74)&lt;&gt;1),"Invalid target ID",IF(INDEX('Targets'!$D$7:$D$18,MATCH(C74,'Targets'!$C$7:$C$18,0))="","Unused","Active"))</x:f>
        <x:v>Unused</x:v>
      </x:c>
      <x:c r="L74" s="21" t="str">
        <x:f>IF(OR(D74="",COUNTIFS('Mandate'!$C$34:$C$39,D74)&lt;&gt;1),"Invalid criterion",IF(INDEX('Mandate'!$G$34:$G$39,MATCH(D74,'Mandate'!$C$34:$C$39,0))&lt;&gt;"Defined","Invalid criterion",INDEX('Mandate'!$E$34:$E$39,MATCH(D74,'Mandate'!$C$34:$C$39,0))))</x:f>
        <x:v>Yes</x:v>
      </x:c>
      <x:c r="M74" s="21" t="str">
        <x:f>IF(K74="Unused","Unused",IF('Mandate'!$D$28&lt;&gt;"Defined","Missing mandate",IF(F74&lt;&gt;"Verified",IF(OR(F74="Assumption",F74="Unverified",F74="Conflicting"),F74,"Missing evidence label"),IF(OR(G74="",I74="",NOT(ISNUMBER(H74)),H74&lt;=0),"Missing evidence",IF(H74&gt;'Mandate'!$D$17,"Future evidence date",IF('Mandate'!$D$17-H74&gt;'Mandate'!$D$18,"Stale evidence","Verified"))))))</x:f>
        <x:v>Unused</x:v>
      </x:c>
      <x:c r="N74" s="21" t="str">
        <x:f>IF(K74="Unused","Unused",IF(OR(K74&lt;&gt;"Active",L74="Invalid criterion",COUNTIFS($C$7:$C$78,C74,$D$7:$D$78,D74)&lt;&gt;1,AND(E74&lt;&gt;"Meets",E74&lt;&gt;"Fails",E74&lt;&gt;"Unknown")),"Invalid record",IF(L74="No","Optional finding",IF(E74="Fails","Fail",IF(OR(NOT(ISNUMBER(O74)),O74&lt;&gt;'Mandate'!$D$27,P74&lt;&gt;Q74),"Open: reassess basis",IF(AND(E74="Meets",M74="Verified"),"Met","Open"))))))</x:f>
        <x:v>Unused</x:v>
      </x:c>
      <x:c r="O74" s="39"/>
      <x:c r="P74" s="12"/>
      <x:c r="Q74" s="21" t="str">
        <x:f>IF(L74="Invalid criterion","Invalid criterion",INDEX('Mandate'!$D$34:$D$39,MATCH(D74,'Mandate'!$C$34:$C$39,0))&amp;"; "&amp;L74&amp;"; "&amp;INDEX('Mandate'!$F$34:$F$39,MATCH(D74,'Mandate'!$C$34:$C$39,0)))</x:f>
        <x:v>Fits market and business perimeter; Yes; Revenue mix, customer segments, geography and business model.</x:v>
      </x:c>
      <x:c r="R74" s="2"/>
      <x:c r="S74" s="2"/>
      <x:c r="T74" s="2"/>
      <x:c r="U74" s="2"/>
      <x:c r="V74" s="2"/>
      <x:c r="W74" s="2"/>
      <x:c r="X74" s="2"/>
      <x:c r="Y74" s="2"/>
      <x:c r="Z74" s="2"/>
      <x:c r="AA74" s="2"/>
      <x:c r="AB74" s="2"/>
      <x:c r="AC74" s="2"/>
      <x:c r="AD74" s="2"/>
      <x:c r="AE74" s="2"/>
      <x:c r="AF74" s="2"/>
      <x:c r="AG74" s="2"/>
      <x:c r="AH74" s="2"/>
    </x:row>
    <x:row r="75" ht="80" customHeight="1">
      <x:c r="A75" s="1"/>
      <x:c r="B75" s="1"/>
      <x:c r="C75" s="12" t="str">
        <x:v>T12</x:v>
      </x:c>
      <x:c r="D75" s="12" t="str">
        <x:v>C03</x:v>
      </x:c>
      <x:c r="E75" s="12" t="str">
        <x:v>Unknown</x:v>
      </x:c>
      <x:c r="F75" s="12" t="str">
        <x:v>Unverified</x:v>
      </x:c>
      <x:c r="G75" s="12"/>
      <x:c r="H75" s="16"/>
      <x:c r="I75" s="12"/>
      <x:c r="J75" s="12"/>
      <x:c r="K75" s="21" t="str">
        <x:f>IF(OR(C75="",COUNTIFS('Targets'!$C$7:$C$18,C75)&lt;&gt;1),"Invalid target ID",IF(INDEX('Targets'!$D$7:$D$18,MATCH(C75,'Targets'!$C$7:$C$18,0))="","Unused","Active"))</x:f>
        <x:v>Unused</x:v>
      </x:c>
      <x:c r="L75" s="21" t="str">
        <x:f>IF(OR(D75="",COUNTIFS('Mandate'!$C$34:$C$39,D75)&lt;&gt;1),"Invalid criterion",IF(INDEX('Mandate'!$G$34:$G$39,MATCH(D75,'Mandate'!$C$34:$C$39,0))&lt;&gt;"Defined","Invalid criterion",INDEX('Mandate'!$E$34:$E$39,MATCH(D75,'Mandate'!$C$34:$C$39,0))))</x:f>
        <x:v>Yes</x:v>
      </x:c>
      <x:c r="M75" s="21" t="str">
        <x:f>IF(K75="Unused","Unused",IF('Mandate'!$D$28&lt;&gt;"Defined","Missing mandate",IF(F75&lt;&gt;"Verified",IF(OR(F75="Assumption",F75="Unverified",F75="Conflicting"),F75,"Missing evidence label"),IF(OR(G75="",I75="",NOT(ISNUMBER(H75)),H75&lt;=0),"Missing evidence",IF(H75&gt;'Mandate'!$D$17,"Future evidence date",IF('Mandate'!$D$17-H75&gt;'Mandate'!$D$18,"Stale evidence","Verified"))))))</x:f>
        <x:v>Unused</x:v>
      </x:c>
      <x:c r="N75" s="21" t="str">
        <x:f>IF(K75="Unused","Unused",IF(OR(K75&lt;&gt;"Active",L75="Invalid criterion",COUNTIFS($C$7:$C$78,C75,$D$7:$D$78,D75)&lt;&gt;1,AND(E75&lt;&gt;"Meets",E75&lt;&gt;"Fails",E75&lt;&gt;"Unknown")),"Invalid record",IF(L75="No","Optional finding",IF(E75="Fails","Fail",IF(OR(NOT(ISNUMBER(O75)),O75&lt;&gt;'Mandate'!$D$27,P75&lt;&gt;Q75),"Open: reassess basis",IF(AND(E75="Meets",M75="Verified"),"Met","Open"))))))</x:f>
        <x:v>Unused</x:v>
      </x:c>
      <x:c r="O75" s="39"/>
      <x:c r="P75" s="12"/>
      <x:c r="Q75" s="21" t="str">
        <x:f>IF(L75="Invalid criterion","Invalid criterion",INDEX('Mandate'!$D$34:$D$39,MATCH(D75,'Mandate'!$C$34:$C$39,0))&amp;"; "&amp;L75&amp;"; "&amp;INDEX('Mandate'!$F$34:$F$39,MATCH(D75,'Mandate'!$C$34:$C$39,0)))</x:f>
        <x:v>Revenue and earnings support the thesis; Yes; Recurring revenue, retention, concentration and normalized economics.</x:v>
      </x:c>
      <x:c r="R75" s="2"/>
      <x:c r="S75" s="2"/>
      <x:c r="T75" s="2"/>
      <x:c r="U75" s="2"/>
      <x:c r="V75" s="2"/>
      <x:c r="W75" s="2"/>
      <x:c r="X75" s="2"/>
      <x:c r="Y75" s="2"/>
      <x:c r="Z75" s="2"/>
      <x:c r="AA75" s="2"/>
      <x:c r="AB75" s="2"/>
      <x:c r="AC75" s="2"/>
      <x:c r="AD75" s="2"/>
      <x:c r="AE75" s="2"/>
      <x:c r="AF75" s="2"/>
      <x:c r="AG75" s="2"/>
      <x:c r="AH75" s="2"/>
    </x:row>
    <x:row r="76" ht="80" customHeight="1">
      <x:c r="A76" s="1"/>
      <x:c r="B76" s="1"/>
      <x:c r="C76" s="12" t="str">
        <x:v>T12</x:v>
      </x:c>
      <x:c r="D76" s="12" t="str">
        <x:v>C04</x:v>
      </x:c>
      <x:c r="E76" s="12" t="str">
        <x:v>Unknown</x:v>
      </x:c>
      <x:c r="F76" s="12" t="str">
        <x:v>Unverified</x:v>
      </x:c>
      <x:c r="G76" s="12"/>
      <x:c r="H76" s="16"/>
      <x:c r="I76" s="12"/>
      <x:c r="J76" s="12"/>
      <x:c r="K76" s="21" t="str">
        <x:f>IF(OR(C76="",COUNTIFS('Targets'!$C$7:$C$18,C76)&lt;&gt;1),"Invalid target ID",IF(INDEX('Targets'!$D$7:$D$18,MATCH(C76,'Targets'!$C$7:$C$18,0))="","Unused","Active"))</x:f>
        <x:v>Unused</x:v>
      </x:c>
      <x:c r="L76" s="21" t="str">
        <x:f>IF(OR(D76="",COUNTIFS('Mandate'!$C$34:$C$39,D76)&lt;&gt;1),"Invalid criterion",IF(INDEX('Mandate'!$G$34:$G$39,MATCH(D76,'Mandate'!$C$34:$C$39,0))&lt;&gt;"Defined","Invalid criterion",INDEX('Mandate'!$E$34:$E$39,MATCH(D76,'Mandate'!$C$34:$C$39,0))))</x:f>
        <x:v>Yes</x:v>
      </x:c>
      <x:c r="M76" s="21" t="str">
        <x:f>IF(K76="Unused","Unused",IF('Mandate'!$D$28&lt;&gt;"Defined","Missing mandate",IF(F76&lt;&gt;"Verified",IF(OR(F76="Assumption",F76="Unverified",F76="Conflicting"),F76,"Missing evidence label"),IF(OR(G76="",I76="",NOT(ISNUMBER(H76)),H76&lt;=0),"Missing evidence",IF(H76&gt;'Mandate'!$D$17,"Future evidence date",IF('Mandate'!$D$17-H76&gt;'Mandate'!$D$18,"Stale evidence","Verified"))))))</x:f>
        <x:v>Unused</x:v>
      </x:c>
      <x:c r="N76" s="21" t="str">
        <x:f>IF(K76="Unused","Unused",IF(OR(K76&lt;&gt;"Active",L76="Invalid criterion",COUNTIFS($C$7:$C$78,C76,$D$7:$D$78,D76)&lt;&gt;1,AND(E76&lt;&gt;"Meets",E76&lt;&gt;"Fails",E76&lt;&gt;"Unknown")),"Invalid record",IF(L76="No","Optional finding",IF(E76="Fails","Fail",IF(OR(NOT(ISNUMBER(O76)),O76&lt;&gt;'Mandate'!$D$27,P76&lt;&gt;Q76),"Open: reassess basis",IF(AND(E76="Meets",M76="Verified"),"Met","Open"))))))</x:f>
        <x:v>Unused</x:v>
      </x:c>
      <x:c r="O76" s="39"/>
      <x:c r="P76" s="12"/>
      <x:c r="Q76" s="21" t="str">
        <x:f>IF(L76="Invalid criterion","Invalid criterion",INDEX('Mandate'!$D$34:$D$39,MATCH(D76,'Mandate'!$C$34:$C$39,0))&amp;"; "&amp;L76&amp;"; "&amp;INDEX('Mandate'!$F$34:$F$39,MATCH(D76,'Mandate'!$C$34:$C$39,0)))</x:f>
        <x:v>Capability and revenue transfer; Yes; Contract, license, relationship and key-person continuity after ownership changes.</x:v>
      </x:c>
      <x:c r="R76" s="2"/>
      <x:c r="S76" s="2"/>
      <x:c r="T76" s="2"/>
      <x:c r="U76" s="2"/>
      <x:c r="V76" s="2"/>
      <x:c r="W76" s="2"/>
      <x:c r="X76" s="2"/>
      <x:c r="Y76" s="2"/>
      <x:c r="Z76" s="2"/>
      <x:c r="AA76" s="2"/>
      <x:c r="AB76" s="2"/>
      <x:c r="AC76" s="2"/>
      <x:c r="AD76" s="2"/>
      <x:c r="AE76" s="2"/>
      <x:c r="AF76" s="2"/>
      <x:c r="AG76" s="2"/>
      <x:c r="AH76" s="2"/>
    </x:row>
    <x:row r="77" ht="80" customHeight="1">
      <x:c r="A77" s="1"/>
      <x:c r="B77" s="1"/>
      <x:c r="C77" s="12" t="str">
        <x:v>T12</x:v>
      </x:c>
      <x:c r="D77" s="12" t="str">
        <x:v>C05</x:v>
      </x:c>
      <x:c r="E77" s="12" t="str">
        <x:v>Unknown</x:v>
      </x:c>
      <x:c r="F77" s="12" t="str">
        <x:v>Unverified</x:v>
      </x:c>
      <x:c r="G77" s="12"/>
      <x:c r="H77" s="16"/>
      <x:c r="I77" s="12"/>
      <x:c r="J77" s="12"/>
      <x:c r="K77" s="21" t="str">
        <x:f>IF(OR(C77="",COUNTIFS('Targets'!$C$7:$C$18,C77)&lt;&gt;1),"Invalid target ID",IF(INDEX('Targets'!$D$7:$D$18,MATCH(C77,'Targets'!$C$7:$C$18,0))="","Unused","Active"))</x:f>
        <x:v>Unused</x:v>
      </x:c>
      <x:c r="L77" s="21" t="str">
        <x:f>IF(OR(D77="",COUNTIFS('Mandate'!$C$34:$C$39,D77)&lt;&gt;1),"Invalid criterion",IF(INDEX('Mandate'!$G$34:$G$39,MATCH(D77,'Mandate'!$C$34:$C$39,0))&lt;&gt;"Defined","Invalid criterion",INDEX('Mandate'!$E$34:$E$39,MATCH(D77,'Mandate'!$C$34:$C$39,0))))</x:f>
        <x:v>Yes</x:v>
      </x:c>
      <x:c r="M77" s="21" t="str">
        <x:f>IF(K77="Unused","Unused",IF('Mandate'!$D$28&lt;&gt;"Defined","Missing mandate",IF(F77&lt;&gt;"Verified",IF(OR(F77="Assumption",F77="Unverified",F77="Conflicting"),F77,"Missing evidence label"),IF(OR(G77="",I77="",NOT(ISNUMBER(H77)),H77&lt;=0),"Missing evidence",IF(H77&gt;'Mandate'!$D$17,"Future evidence date",IF('Mandate'!$D$17-H77&gt;'Mandate'!$D$18,"Stale evidence","Verified"))))))</x:f>
        <x:v>Unused</x:v>
      </x:c>
      <x:c r="N77" s="21" t="str">
        <x:f>IF(K77="Unused","Unused",IF(OR(K77&lt;&gt;"Active",L77="Invalid criterion",COUNTIFS($C$7:$C$78,C77,$D$7:$D$78,D77)&lt;&gt;1,AND(E77&lt;&gt;"Meets",E77&lt;&gt;"Fails",E77&lt;&gt;"Unknown")),"Invalid record",IF(L77="No","Optional finding",IF(E77="Fails","Fail",IF(OR(NOT(ISNUMBER(O77)),O77&lt;&gt;'Mandate'!$D$27,P77&lt;&gt;Q77),"Open: reassess basis",IF(AND(E77="Meets",M77="Verified"),"Met","Open"))))))</x:f>
        <x:v>Unused</x:v>
      </x:c>
      <x:c r="O77" s="39"/>
      <x:c r="P77" s="12"/>
      <x:c r="Q77" s="21" t="str">
        <x:f>IF(L77="Invalid criterion","Invalid criterion",INDEX('Mandate'!$D$34:$D$39,MATCH(D77,'Mandate'!$C$34:$C$39,0))&amp;"; "&amp;L77&amp;"; "&amp;INDEX('Mandate'!$F$34:$F$39,MATCH(D77,'Mandate'!$C$34:$C$39,0)))</x:f>
        <x:v>Integration is feasible; Yes; Named operating owner, resources and revenue-preservation plan.</x:v>
      </x:c>
      <x:c r="R77" s="2"/>
      <x:c r="S77" s="2"/>
      <x:c r="T77" s="2"/>
      <x:c r="U77" s="2"/>
      <x:c r="V77" s="2"/>
      <x:c r="W77" s="2"/>
      <x:c r="X77" s="2"/>
      <x:c r="Y77" s="2"/>
      <x:c r="Z77" s="2"/>
      <x:c r="AA77" s="2"/>
      <x:c r="AB77" s="2"/>
      <x:c r="AC77" s="2"/>
      <x:c r="AD77" s="2"/>
      <x:c r="AE77" s="2"/>
      <x:c r="AF77" s="2"/>
      <x:c r="AG77" s="2"/>
      <x:c r="AH77" s="2"/>
    </x:row>
    <x:row r="78" ht="80" customHeight="1">
      <x:c r="A78" s="1"/>
      <x:c r="B78" s="1"/>
      <x:c r="C78" s="12" t="str">
        <x:v>T12</x:v>
      </x:c>
      <x:c r="D78" s="12" t="str">
        <x:v>C06</x:v>
      </x:c>
      <x:c r="E78" s="12" t="str">
        <x:v>Unknown</x:v>
      </x:c>
      <x:c r="F78" s="12" t="str">
        <x:v>Unverified</x:v>
      </x:c>
      <x:c r="G78" s="12"/>
      <x:c r="H78" s="16"/>
      <x:c r="I78" s="12"/>
      <x:c r="J78" s="12"/>
      <x:c r="K78" s="21" t="str">
        <x:f>IF(OR(C78="",COUNTIFS('Targets'!$C$7:$C$18,C78)&lt;&gt;1),"Invalid target ID",IF(INDEX('Targets'!$D$7:$D$18,MATCH(C78,'Targets'!$C$7:$C$18,0))="","Unused","Active"))</x:f>
        <x:v>Unused</x:v>
      </x:c>
      <x:c r="L78" s="21" t="str">
        <x:f>IF(OR(D78="",COUNTIFS('Mandate'!$C$34:$C$39,D78)&lt;&gt;1),"Invalid criterion",IF(INDEX('Mandate'!$G$34:$G$39,MATCH(D78,'Mandate'!$C$34:$C$39,0))&lt;&gt;"Defined","Invalid criterion",INDEX('Mandate'!$E$34:$E$39,MATCH(D78,'Mandate'!$C$34:$C$39,0))))</x:f>
        <x:v>Yes</x:v>
      </x:c>
      <x:c r="M78" s="21" t="str">
        <x:f>IF(K78="Unused","Unused",IF('Mandate'!$D$28&lt;&gt;"Defined","Missing mandate",IF(F78&lt;&gt;"Verified",IF(OR(F78="Assumption",F78="Unverified",F78="Conflicting"),F78,"Missing evidence label"),IF(OR(G78="",I78="",NOT(ISNUMBER(H78)),H78&lt;=0),"Missing evidence",IF(H78&gt;'Mandate'!$D$17,"Future evidence date",IF('Mandate'!$D$17-H78&gt;'Mandate'!$D$18,"Stale evidence","Verified"))))))</x:f>
        <x:v>Unused</x:v>
      </x:c>
      <x:c r="N78" s="21" t="str">
        <x:f>IF(K78="Unused","Unused",IF(OR(K78&lt;&gt;"Active",L78="Invalid criterion",COUNTIFS($C$7:$C$78,C78,$D$7:$D$78,D78)&lt;&gt;1,AND(E78&lt;&gt;"Meets",E78&lt;&gt;"Fails",E78&lt;&gt;"Unknown")),"Invalid record",IF(L78="No","Optional finding",IF(E78="Fails","Fail",IF(OR(NOT(ISNUMBER(O78)),O78&lt;&gt;'Mandate'!$D$27,P78&lt;&gt;Q78),"Open: reassess basis",IF(AND(E78="Meets",M78="Verified"),"Met","Open"))))))</x:f>
        <x:v>Unused</x:v>
      </x:c>
      <x:c r="O78" s="39"/>
      <x:c r="P78" s="12"/>
      <x:c r="Q78" s="21" t="str">
        <x:f>IF(L78="Invalid criterion","Invalid criterion",INDEX('Mandate'!$D$34:$D$39,MATCH(D78,'Mandate'!$C$34:$C$39,0))&amp;"; "&amp;L78&amp;"; "&amp;INDEX('Mandate'!$F$34:$F$39,MATCH(D78,'Mandate'!$C$34:$C$39,0)))</x:f>
        <x:v>Stays within strategic guardrails; Yes; Review of exclusions, dependencies and specific walk-away conditions.</x:v>
      </x:c>
      <x:c r="R78" s="2"/>
      <x:c r="S78" s="2"/>
      <x:c r="T78" s="2"/>
      <x:c r="U78" s="2"/>
      <x:c r="V78" s="2"/>
      <x:c r="W78" s="2"/>
      <x:c r="X78" s="2"/>
      <x:c r="Y78" s="2"/>
      <x:c r="Z78" s="2"/>
      <x:c r="AA78" s="2"/>
      <x:c r="AB78" s="2"/>
      <x:c r="AC78" s="2"/>
      <x:c r="AD78" s="2"/>
      <x:c r="AE78" s="2"/>
      <x:c r="AF78" s="2"/>
      <x:c r="AG78" s="2"/>
      <x:c r="AH78" s="2"/>
    </x:row>
    <x:row r="79" ht="24" customHeight="1">
      <x:c r="A79" s="1"/>
      <x:c r="B79" s="1"/>
      <x:c r="C79" s="2"/>
      <x:c r="D79" s="2"/>
      <x:c r="E79" s="2"/>
      <x:c r="F79" s="2"/>
      <x:c r="G79" s="2"/>
      <x:c r="H79" s="2"/>
      <x:c r="I79" s="2"/>
      <x:c r="J79" s="2"/>
      <x:c r="K79" s="2"/>
      <x:c r="L79" s="2"/>
      <x:c r="M79" s="2"/>
      <x:c r="N79" s="2"/>
      <x:c r="O79" s="2"/>
      <x:c r="P79" s="2"/>
      <x:c r="Q79" s="2"/>
      <x:c r="R79" s="2"/>
      <x:c r="S79" s="2"/>
      <x:c r="T79" s="2"/>
      <x:c r="U79" s="2"/>
      <x:c r="V79" s="2"/>
      <x:c r="W79" s="2"/>
      <x:c r="X79" s="2"/>
      <x:c r="Y79" s="2"/>
      <x:c r="Z79" s="2"/>
      <x:c r="AA79" s="2"/>
      <x:c r="AB79" s="2"/>
      <x:c r="AC79" s="2"/>
      <x:c r="AD79" s="2"/>
      <x:c r="AE79" s="2"/>
      <x:c r="AF79" s="2"/>
      <x:c r="AG79" s="2"/>
      <x:c r="AH79" s="2"/>
    </x:row>
    <x:row r="80" ht="24" customHeight="1">
      <x:c r="A80" s="1"/>
      <x:c r="B80" s="1"/>
      <x:c r="C80" s="2"/>
      <x:c r="D80" s="2"/>
      <x:c r="E80" s="2"/>
      <x:c r="F80" s="2"/>
      <x:c r="G80" s="2"/>
      <x:c r="H80" s="2"/>
      <x:c r="I80" s="2"/>
      <x:c r="J80" s="2"/>
      <x:c r="K80" s="2"/>
      <x:c r="L80" s="2"/>
      <x:c r="M80" s="2"/>
      <x:c r="N80" s="2"/>
      <x:c r="O80" s="2"/>
      <x:c r="P80" s="2"/>
      <x:c r="Q80" s="2"/>
      <x:c r="R80" s="2"/>
      <x:c r="S80" s="2"/>
      <x:c r="T80" s="2"/>
      <x:c r="U80" s="2"/>
      <x:c r="V80" s="2"/>
      <x:c r="W80" s="2"/>
      <x:c r="X80" s="2"/>
      <x:c r="Y80" s="2"/>
      <x:c r="Z80" s="2"/>
      <x:c r="AA80" s="2"/>
      <x:c r="AB80" s="2"/>
      <x:c r="AC80" s="2"/>
      <x:c r="AD80" s="2"/>
      <x:c r="AE80" s="2"/>
      <x:c r="AF80" s="2"/>
      <x:c r="AG80" s="2"/>
      <x:c r="AH80" s="2"/>
    </x:row>
    <x:row r="81" ht="24" customHeight="1">
      <x:c r="A81" s="1"/>
      <x:c r="B81" s="1"/>
      <x:c r="C81" s="4" t="str">
        <x:v>A recorded Fails finding stops shortlist eligibility even before verification. Validate it; do not treat it as a confirmed fact.</x:v>
      </x:c>
      <x:c r="D81" s="2"/>
      <x:c r="E81" s="2"/>
      <x:c r="F81" s="2"/>
      <x:c r="G81" s="2"/>
      <x:c r="H81" s="2"/>
      <x:c r="I81" s="2"/>
      <x:c r="J81" s="2"/>
      <x:c r="K81" s="2"/>
      <x:c r="L81" s="2"/>
      <x:c r="M81" s="2"/>
      <x:c r="N81" s="2"/>
      <x:c r="O81" s="2"/>
      <x:c r="P81" s="2"/>
      <x:c r="Q81" s="2"/>
      <x:c r="R81" s="2"/>
      <x:c r="S81" s="2"/>
      <x:c r="T81" s="2"/>
      <x:c r="U81" s="2"/>
      <x:c r="V81" s="2"/>
      <x:c r="W81" s="2"/>
      <x:c r="X81" s="2"/>
      <x:c r="Y81" s="2"/>
      <x:c r="Z81" s="2"/>
      <x:c r="AA81" s="2"/>
      <x:c r="AB81" s="2"/>
      <x:c r="AC81" s="2"/>
      <x:c r="AD81" s="2"/>
      <x:c r="AE81" s="2"/>
      <x:c r="AF81" s="2"/>
      <x:c r="AG81" s="2"/>
      <x:c r="AH81" s="2"/>
    </x:row>
    <x:row r="82" ht="24" customHeight="1">
      <x:c r="A82" s="1"/>
      <x:c r="B82" s="1"/>
      <x:c r="C82" s="2"/>
      <x:c r="D82" s="2"/>
      <x:c r="E82" s="2"/>
      <x:c r="F82" s="2"/>
      <x:c r="G82" s="2"/>
      <x:c r="H82" s="2"/>
      <x:c r="I82" s="2"/>
      <x:c r="J82" s="2"/>
      <x:c r="K82" s="2"/>
      <x:c r="L82" s="2"/>
      <x:c r="M82" s="2"/>
      <x:c r="N82" s="2"/>
      <x:c r="O82" s="2"/>
      <x:c r="P82" s="2"/>
      <x:c r="Q82" s="2"/>
      <x:c r="R82" s="2"/>
      <x:c r="S82" s="2"/>
      <x:c r="T82" s="2"/>
      <x:c r="U82" s="2"/>
      <x:c r="V82" s="2"/>
      <x:c r="W82" s="2"/>
      <x:c r="X82" s="2"/>
      <x:c r="Y82" s="2"/>
      <x:c r="Z82" s="2"/>
      <x:c r="AA82" s="2"/>
      <x:c r="AB82" s="2"/>
      <x:c r="AC82" s="2"/>
      <x:c r="AD82" s="2"/>
      <x:c r="AE82" s="2"/>
      <x:c r="AF82" s="2"/>
      <x:c r="AG82" s="2"/>
      <x:c r="AH82" s="2"/>
    </x:row>
    <x:row r="83" ht="24" customHeight="1">
      <x:c r="A83" s="1"/>
      <x:c r="B83" s="1"/>
      <x:c r="C83" s="2"/>
      <x:c r="D83" s="2"/>
      <x:c r="E83" s="2"/>
      <x:c r="F83" s="2"/>
      <x:c r="G83" s="2"/>
      <x:c r="H83" s="2"/>
      <x:c r="I83" s="2"/>
      <x:c r="J83" s="2"/>
      <x:c r="K83" s="2"/>
      <x:c r="L83" s="2"/>
      <x:c r="M83" s="2"/>
      <x:c r="N83" s="2"/>
      <x:c r="O83" s="2"/>
      <x:c r="P83" s="2"/>
      <x:c r="Q83" s="2"/>
      <x:c r="R83" s="2"/>
      <x:c r="S83" s="2"/>
      <x:c r="T83" s="2"/>
      <x:c r="U83" s="2"/>
      <x:c r="V83" s="2"/>
      <x:c r="W83" s="2"/>
      <x:c r="X83" s="2"/>
      <x:c r="Y83" s="2"/>
      <x:c r="Z83" s="2"/>
      <x:c r="AA83" s="2"/>
      <x:c r="AB83" s="2"/>
      <x:c r="AC83" s="2"/>
      <x:c r="AD83" s="2"/>
      <x:c r="AE83" s="2"/>
      <x:c r="AF83" s="2"/>
      <x:c r="AG83" s="2"/>
      <x:c r="AH83" s="2"/>
    </x:row>
    <x:row r="84" ht="24" customHeight="1">
      <x:c r="A84" s="1"/>
      <x:c r="B84" s="1"/>
      <x:c r="C84" s="2"/>
      <x:c r="D84" s="2"/>
      <x:c r="E84" s="2"/>
      <x:c r="F84" s="2"/>
      <x:c r="G84" s="2"/>
      <x:c r="H84" s="2"/>
      <x:c r="I84" s="2"/>
      <x:c r="J84" s="2"/>
      <x:c r="K84" s="2"/>
      <x:c r="L84" s="2"/>
      <x:c r="M84" s="2"/>
      <x:c r="N84" s="2"/>
      <x:c r="O84" s="2"/>
      <x:c r="P84" s="2"/>
      <x:c r="Q84" s="2"/>
      <x:c r="R84" s="2"/>
      <x:c r="S84" s="2"/>
      <x:c r="T84" s="2"/>
      <x:c r="U84" s="2"/>
      <x:c r="V84" s="2"/>
      <x:c r="W84" s="2"/>
      <x:c r="X84" s="2"/>
      <x:c r="Y84" s="2"/>
      <x:c r="Z84" s="2"/>
      <x:c r="AA84" s="2"/>
      <x:c r="AB84" s="2"/>
      <x:c r="AC84" s="2"/>
      <x:c r="AD84" s="2"/>
      <x:c r="AE84" s="2"/>
      <x:c r="AF84" s="2"/>
      <x:c r="AG84" s="2"/>
      <x:c r="AH84" s="2"/>
    </x:row>
    <x:row r="85" ht="24" customHeight="1">
      <x:c r="A85" s="1"/>
      <x:c r="B85" s="1"/>
      <x:c r="C85" s="2"/>
      <x:c r="D85" s="2"/>
      <x:c r="E85" s="2"/>
      <x:c r="F85" s="2"/>
      <x:c r="G85" s="2"/>
      <x:c r="H85" s="2"/>
      <x:c r="I85" s="2"/>
      <x:c r="J85" s="2"/>
      <x:c r="K85" s="2"/>
      <x:c r="L85" s="2"/>
      <x:c r="M85" s="2"/>
      <x:c r="N85" s="2"/>
      <x:c r="O85" s="2"/>
      <x:c r="P85" s="2"/>
      <x:c r="Q85" s="2"/>
      <x:c r="R85" s="2"/>
      <x:c r="S85" s="2"/>
      <x:c r="T85" s="2"/>
      <x:c r="U85" s="2"/>
      <x:c r="V85" s="2"/>
      <x:c r="W85" s="2"/>
      <x:c r="X85" s="2"/>
      <x:c r="Y85" s="2"/>
      <x:c r="Z85" s="2"/>
      <x:c r="AA85" s="2"/>
      <x:c r="AB85" s="2"/>
      <x:c r="AC85" s="2"/>
      <x:c r="AD85" s="2"/>
      <x:c r="AE85" s="2"/>
      <x:c r="AF85" s="2"/>
      <x:c r="AG85" s="2"/>
      <x:c r="AH85" s="2"/>
    </x:row>
    <x:row r="86" ht="24" customHeight="1">
      <x:c r="A86" s="1"/>
      <x:c r="B86" s="1"/>
      <x:c r="C86" s="2"/>
      <x:c r="D86" s="2"/>
      <x:c r="E86" s="2"/>
      <x:c r="F86" s="2"/>
      <x:c r="G86" s="2"/>
      <x:c r="H86" s="2"/>
      <x:c r="I86" s="2"/>
      <x:c r="J86" s="2"/>
      <x:c r="K86" s="2"/>
      <x:c r="L86" s="2"/>
      <x:c r="M86" s="2"/>
      <x:c r="N86" s="2"/>
      <x:c r="O86" s="2"/>
      <x:c r="P86" s="2"/>
      <x:c r="Q86" s="2"/>
      <x:c r="R86" s="2"/>
      <x:c r="S86" s="2"/>
      <x:c r="T86" s="2"/>
      <x:c r="U86" s="2"/>
      <x:c r="V86" s="2"/>
      <x:c r="W86" s="2"/>
      <x:c r="X86" s="2"/>
      <x:c r="Y86" s="2"/>
      <x:c r="Z86" s="2"/>
      <x:c r="AA86" s="2"/>
      <x:c r="AB86" s="2"/>
      <x:c r="AC86" s="2"/>
      <x:c r="AD86" s="2"/>
      <x:c r="AE86" s="2"/>
      <x:c r="AF86" s="2"/>
      <x:c r="AG86" s="2"/>
      <x:c r="AH86" s="2"/>
    </x:row>
  </x:sheetData>
  <x:conditionalFormatting sqref="M7:N78">
    <x:cfRule type="containsText" dxfId="96" priority="1" operator="containsText" text="Missing"/>
    <x:cfRule type="containsText" dxfId="97" priority="2" operator="containsText" text="Invalid"/>
    <x:cfRule type="containsText" dxfId="98" priority="3" operator="containsText" text="Hold"/>
    <x:cfRule type="containsText" dxfId="99" priority="4" operator="containsText" text="Investigate"/>
    <x:cfRule type="containsText" dxfId="100" priority="5" operator="containsText" text="Walk"/>
    <x:cfRule type="containsText" dxfId="101" priority="6" operator="containsText" text="Overdue"/>
    <x:cfRule type="containsText" dxfId="102" priority="7" operator="containsText" text="Unverified"/>
    <x:cfRule type="containsText" dxfId="103" priority="8" operator="containsText" text="Assumption"/>
    <x:cfRule type="containsText" dxfId="104" priority="9" operator="containsText" text="Conflicting"/>
    <x:cfRule type="containsText" dxfId="105" priority="10" operator="containsText" text="Stale"/>
    <x:cfRule type="containsText" dxfId="106" priority="11" operator="containsText" text="Future"/>
    <x:cfRule type="containsText" dxfId="107" priority="12" operator="containsText" text="Conditional"/>
    <x:cfRule type="containsText" dxfId="108" priority="13" operator="containsText" text="Reassess"/>
    <x:cfRule type="containsText" dxfId="109" priority="14" operator="containsText" text="Beyond"/>
    <x:cfRule type="containsText" dxfId="110" priority="15" operator="containsText" text="Above"/>
    <x:cfRule type="containsText" dxfId="111" priority="16" operator="containsText" text="Open"/>
  </x:conditionalFormatting>
  <x:dataValidations count="2">
    <x:dataValidation type="list" sqref="E7:E78">
      <x:formula1>"Meets,Fails,Unknown"</x:formula1>
    </x:dataValidation>
    <x:dataValidation type="list" sqref="F7:F78">
      <x:formula1>"Verified,Unverified,Assumption,Conflicting"</x:formula1>
    </x:dataValidation>
  </x:dataValidations>
  <x:pageMargins left="0.7" right="0.7" top="0.75" bottom="0.75" header="0.3" footer="0.3"/>
  <x:tableParts count="1">
    <x:tablePart xmlns:r="http://schemas.openxmlformats.org/officeDocument/2006/relationships" r:id="R4a81ef0b79a34ad5"/>
  </x:tableParts>
</x:worksheet>
</file>

<file path=xl/worksheets/sheet6.xml><?xml version="1.0" encoding="utf-8"?>
<x:worksheet xmlns:x="http://schemas.openxmlformats.org/spreadsheetml/2006/main">
  <x:sheetPr>
    <x:tabColor rgb="FFCEC9BC"/>
  </x:sheetPr>
  <x:sheetViews>
    <x:sheetView showGridLines="0" workbookViewId="0">
      <x:pane ySplit="6" topLeftCell="A7" activePane="bottomLeft" state="frozen"/>
    </x:sheetView>
  </x:sheetViews>
  <x:sheetFormatPr defaultRowHeight="15"/>
  <x:cols>
    <x:col min="1" max="1" width="2.5" hidden="0" customWidth="1"/>
    <x:col min="2" max="2" width="2.5" hidden="0" customWidth="1"/>
    <x:col min="3" max="3" width="32" hidden="0" customWidth="1"/>
    <x:col min="4" max="4" width="119"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s>
  <x:sheetData>
    <x:row r="1" ht="24" customHeight="1">
      <x:c r="A1" s="1"/>
      <x:c r="B1" s="1"/>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4" customHeight="1">
      <x:c r="A2" s="1"/>
      <x:c r="B2" s="1"/>
      <x:c r="C2" s="3" t="str">
        <x:v>Guide</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4" customHeight="1">
      <x:c r="A3" s="1"/>
      <x:c r="B3" s="1"/>
      <x:c r="C3" s="4" t="str">
        <x:v>Use the workbook to decide what deserves further work. It does not calculate value or approve a transaction.</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4" customHeight="1">
      <x:c r="A4" s="1"/>
      <x:c r="B4" s="1"/>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24" customHeight="1">
      <x:c r="A5" s="1"/>
      <x:c r="B5" s="1"/>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42" customHeight="1">
      <x:c r="A6" s="1"/>
      <x:c r="B6" s="1"/>
      <x:c r="C6" s="8" t="str">
        <x:v>Topic</x:v>
      </x:c>
      <x:c r="D6" s="8" t="str">
        <x:v>Method and operating instructions</x:v>
      </x:c>
      <x:c r="E6" s="2"/>
      <x:c r="F6" s="2"/>
      <x:c r="G6" s="2"/>
      <x:c r="H6" s="2"/>
      <x:c r="I6" s="2"/>
      <x:c r="J6" s="2"/>
      <x:c r="K6" s="2"/>
      <x:c r="L6" s="2"/>
      <x:c r="M6" s="2"/>
      <x:c r="N6" s="2"/>
      <x:c r="O6" s="2"/>
      <x:c r="P6" s="2"/>
      <x:c r="Q6" s="2"/>
      <x:c r="R6" s="2"/>
      <x:c r="S6" s="2"/>
      <x:c r="T6" s="2"/>
      <x:c r="U6" s="2"/>
      <x:c r="V6" s="2"/>
      <x:c r="W6" s="2"/>
      <x:c r="X6" s="2"/>
      <x:c r="Y6" s="2"/>
      <x:c r="Z6" s="2"/>
      <x:c r="AA6" s="2"/>
      <x:c r="AB6" s="2"/>
      <x:c r="AC6" s="2"/>
      <x:c r="AD6" s="2"/>
      <x:c r="AE6" s="2"/>
      <x:c r="AF6" s="2"/>
      <x:c r="AG6" s="2"/>
      <x:c r="AH6" s="2"/>
    </x:row>
    <x:row r="7" ht="55" customHeight="1">
      <x:c r="A7" s="1"/>
      <x:c r="B7" s="1"/>
      <x:c r="C7" s="11" t="str">
        <x:v>Start with the business need</x:v>
      </x:c>
      <x:c r="D7" s="11" t="str">
        <x:v>On Mandate, replace the fictional gap, outcome, perimeter and exclusions. Define why a capability is needed before choosing Buy.</x:v>
      </x:c>
      <x:c r="E7" s="2"/>
      <x:c r="F7" s="2"/>
      <x:c r="G7" s="2"/>
      <x:c r="H7" s="2"/>
      <x:c r="I7" s="2"/>
      <x:c r="J7" s="2"/>
      <x:c r="K7" s="2"/>
      <x:c r="L7" s="2"/>
      <x:c r="M7" s="2"/>
      <x:c r="N7" s="2"/>
      <x:c r="O7" s="2"/>
      <x:c r="P7" s="2"/>
      <x:c r="Q7" s="2"/>
      <x:c r="R7" s="2"/>
      <x:c r="S7" s="2"/>
      <x:c r="T7" s="2"/>
      <x:c r="U7" s="2"/>
      <x:c r="V7" s="2"/>
      <x:c r="W7" s="2"/>
      <x:c r="X7" s="2"/>
      <x:c r="Y7" s="2"/>
      <x:c r="Z7" s="2"/>
      <x:c r="AA7" s="2"/>
      <x:c r="AB7" s="2"/>
      <x:c r="AC7" s="2"/>
      <x:c r="AD7" s="2"/>
      <x:c r="AE7" s="2"/>
      <x:c r="AF7" s="2"/>
      <x:c r="AG7" s="2"/>
      <x:c r="AH7" s="2"/>
    </x:row>
    <x:row r="8" ht="55" customHeight="1">
      <x:c r="A8" s="1"/>
      <x:c r="B8" s="1"/>
      <x:c r="C8" s="11" t="str">
        <x:v>Compare four routes</x:v>
      </x:c>
      <x:c r="D8" s="11" t="str">
        <x:v>On Routes, compare Build, Buy, Partner and Do nothing. Include execution dependencies and the cost of delay or inaction. Cost/time limits are screens, not an automatic winner.</x:v>
      </x:c>
      <x:c r="E8" s="2"/>
      <x:c r="F8" s="2"/>
      <x:c r="G8" s="2"/>
      <x:c r="H8" s="2"/>
      <x:c r="I8" s="2"/>
      <x:c r="J8" s="2"/>
      <x:c r="K8" s="2"/>
      <x:c r="L8" s="2"/>
      <x:c r="M8" s="2"/>
      <x:c r="N8" s="2"/>
      <x:c r="O8" s="2"/>
      <x:c r="P8" s="2"/>
      <x:c r="Q8" s="2"/>
      <x:c r="R8" s="2"/>
      <x:c r="S8" s="2"/>
      <x:c r="T8" s="2"/>
      <x:c r="U8" s="2"/>
      <x:c r="V8" s="2"/>
      <x:c r="W8" s="2"/>
      <x:c r="X8" s="2"/>
      <x:c r="Y8" s="2"/>
      <x:c r="Z8" s="2"/>
      <x:c r="AA8" s="2"/>
      <x:c r="AB8" s="2"/>
      <x:c r="AC8" s="2"/>
      <x:c r="AD8" s="2"/>
      <x:c r="AE8" s="2"/>
      <x:c r="AF8" s="2"/>
      <x:c r="AG8" s="2"/>
      <x:c r="AH8" s="2"/>
    </x:row>
    <x:row r="9" ht="72" customHeight="1">
      <x:c r="A9" s="1"/>
      <x:c r="B9" s="1"/>
      <x:c r="C9" s="11" t="str">
        <x:v>Cash funding basis</x:v>
      </x:c>
      <x:c r="D9" s="11" t="str">
        <x:v>USD millions of incremental cash required from buyer plus financing over the common funding horizon in Mandate D32. Include cash consideration, debt repayment, fees, integration and incremental operating investment. Exclude noncash stock / rollover and undrawn facilities. The envelope is a screening limit, not proof of financing.</x:v>
      </x:c>
      <x:c r="E9" s="2"/>
      <x:c r="F9" s="2"/>
      <x:c r="G9" s="2"/>
      <x:c r="H9" s="2"/>
      <x:c r="I9" s="2"/>
      <x:c r="J9" s="2"/>
      <x:c r="K9" s="2"/>
      <x:c r="L9" s="2"/>
      <x:c r="M9" s="2"/>
      <x:c r="N9" s="2"/>
      <x:c r="O9" s="2"/>
      <x:c r="P9" s="2"/>
      <x:c r="Q9" s="2"/>
      <x:c r="R9" s="2"/>
      <x:c r="S9" s="2"/>
      <x:c r="T9" s="2"/>
      <x:c r="U9" s="2"/>
      <x:c r="V9" s="2"/>
      <x:c r="W9" s="2"/>
      <x:c r="X9" s="2"/>
      <x:c r="Y9" s="2"/>
      <x:c r="Z9" s="2"/>
      <x:c r="AA9" s="2"/>
      <x:c r="AB9" s="2"/>
      <x:c r="AC9" s="2"/>
      <x:c r="AD9" s="2"/>
      <x:c r="AE9" s="2"/>
      <x:c r="AF9" s="2"/>
      <x:c r="AG9" s="2"/>
      <x:c r="AH9" s="2"/>
    </x:row>
    <x:row r="10" ht="55" customHeight="1">
      <x:c r="A10" s="1"/>
      <x:c r="B10" s="1"/>
      <x:c r="C10" s="11" t="str">
        <x:v>Timing basis</x:v>
      </x:c>
      <x:c r="D10" s="11" t="str">
        <x:v>Months run from the fixed review date to usable capability. Do nothing has zero months to the decision to defer; it does not close the capability gap.</x:v>
      </x:c>
      <x:c r="E10" s="2"/>
      <x:c r="F10" s="2"/>
      <x:c r="G10" s="2"/>
      <x:c r="H10" s="2"/>
      <x:c r="I10" s="2"/>
      <x:c r="J10" s="2"/>
      <x:c r="K10" s="2"/>
      <x:c r="L10" s="2"/>
      <x:c r="M10" s="2"/>
      <x:c r="N10" s="2"/>
      <x:c r="O10" s="2"/>
      <x:c r="P10" s="2"/>
      <x:c r="Q10" s="2"/>
      <x:c r="R10" s="2"/>
      <x:c r="S10" s="2"/>
      <x:c r="T10" s="2"/>
      <x:c r="U10" s="2"/>
      <x:c r="V10" s="2"/>
      <x:c r="W10" s="2"/>
      <x:c r="X10" s="2"/>
      <x:c r="Y10" s="2"/>
      <x:c r="Z10" s="2"/>
      <x:c r="AA10" s="2"/>
      <x:c r="AB10" s="2"/>
      <x:c r="AC10" s="2"/>
      <x:c r="AD10" s="2"/>
      <x:c r="AE10" s="2"/>
      <x:c r="AF10" s="2"/>
      <x:c r="AG10" s="2"/>
      <x:c r="AH10" s="2"/>
    </x:row>
    <x:row r="11" ht="55" customHeight="1">
      <x:c r="A11" s="1"/>
      <x:c r="B11" s="1"/>
      <x:c r="C11" s="11" t="str">
        <x:v>Mandate approval and revision</x:v>
      </x:c>
      <x:c r="D11" s="11" t="str">
        <x:v>After any material mandate change, increment D27, reassess targets and renew approval. Enter the approved revision in D31. Approval recorded requires matching revisions, sponsor, authority, record and valid date. Arbitrary edits do not automatically increment the revision; the user must do this.</x:v>
      </x:c>
      <x:c r="E11" s="2"/>
      <x:c r="F11" s="2"/>
      <x:c r="G11" s="2"/>
      <x:c r="H11" s="2"/>
      <x:c r="I11" s="2"/>
      <x:c r="J11" s="2"/>
      <x:c r="K11" s="2"/>
      <x:c r="L11" s="2"/>
      <x:c r="M11" s="2"/>
      <x:c r="N11" s="2"/>
      <x:c r="O11" s="2"/>
      <x:c r="P11" s="2"/>
      <x:c r="Q11" s="2"/>
      <x:c r="R11" s="2"/>
      <x:c r="S11" s="2"/>
      <x:c r="T11" s="2"/>
      <x:c r="U11" s="2"/>
      <x:c r="V11" s="2"/>
      <x:c r="W11" s="2"/>
      <x:c r="X11" s="2"/>
      <x:c r="Y11" s="2"/>
      <x:c r="Z11" s="2"/>
      <x:c r="AA11" s="2"/>
      <x:c r="AB11" s="2"/>
      <x:c r="AC11" s="2"/>
      <x:c r="AD11" s="2"/>
      <x:c r="AE11" s="2"/>
      <x:c r="AF11" s="2"/>
      <x:c r="AG11" s="2"/>
      <x:c r="AH11" s="2"/>
    </x:row>
    <x:row r="12" ht="55" customHeight="1">
      <x:c r="A12" s="1"/>
      <x:c r="B12" s="1"/>
      <x:c r="C12" s="11" t="str">
        <x:v>Criteria and reviewed basis</x:v>
      </x:c>
      <x:c r="D12" s="11" t="str">
        <x:v>Six editable criteria have stable IDs, required flags and evidence tests. At least one must be required. Screen compares the reviewed basis in P with current basis Q; changed required criteria reopen. After reassessment copy Q to P as values and record the current revision in O.</x:v>
      </x:c>
      <x:c r="E12" s="2"/>
      <x:c r="F12" s="2"/>
      <x:c r="G12" s="2"/>
      <x:c r="H12" s="2"/>
      <x:c r="I12" s="2"/>
      <x:c r="J12" s="2"/>
      <x:c r="K12" s="2"/>
      <x:c r="L12" s="2"/>
      <x:c r="M12" s="2"/>
      <x:c r="N12" s="2"/>
      <x:c r="O12" s="2"/>
      <x:c r="P12" s="2"/>
      <x:c r="Q12" s="2"/>
      <x:c r="R12" s="2"/>
      <x:c r="S12" s="2"/>
      <x:c r="T12" s="2"/>
      <x:c r="U12" s="2"/>
      <x:c r="V12" s="2"/>
      <x:c r="W12" s="2"/>
      <x:c r="X12" s="2"/>
      <x:c r="Y12" s="2"/>
      <x:c r="Z12" s="2"/>
      <x:c r="AA12" s="2"/>
      <x:c r="AB12" s="2"/>
      <x:c r="AC12" s="2"/>
      <x:c r="AD12" s="2"/>
      <x:c r="AE12" s="2"/>
      <x:c r="AF12" s="2"/>
      <x:c r="AG12" s="2"/>
      <x:c r="AH12" s="2"/>
    </x:row>
    <x:row r="13" ht="55" customHeight="1">
      <x:c r="A13" s="1"/>
      <x:c r="B13" s="1"/>
      <x:c r="C13" s="11" t="str">
        <x:v>Target records</x:v>
      </x:c>
      <x:c r="D13" s="11" t="str">
        <x:v>Use 12 target slots T01–T12. Replace fictional names and facts. Keep IDs unique and stable across Targets and Screen. Record the reviewed mandate revision in Targets AH after reassessing target-level evidence. If you rename an ID, update every linked screen row.</x:v>
      </x:c>
      <x:c r="E13" s="2"/>
      <x:c r="F13" s="2"/>
      <x:c r="G13" s="2"/>
      <x:c r="H13" s="2"/>
      <x:c r="I13" s="2"/>
      <x:c r="J13" s="2"/>
      <x:c r="K13" s="2"/>
      <x:c r="L13" s="2"/>
      <x:c r="M13" s="2"/>
      <x:c r="N13" s="2"/>
      <x:c r="O13" s="2"/>
      <x:c r="P13" s="2"/>
      <x:c r="Q13" s="2"/>
      <x:c r="R13" s="2"/>
      <x:c r="S13" s="2"/>
      <x:c r="T13" s="2"/>
      <x:c r="U13" s="2"/>
      <x:c r="V13" s="2"/>
      <x:c r="W13" s="2"/>
      <x:c r="X13" s="2"/>
      <x:c r="Y13" s="2"/>
      <x:c r="Z13" s="2"/>
      <x:c r="AA13" s="2"/>
      <x:c r="AB13" s="2"/>
      <x:c r="AC13" s="2"/>
      <x:c r="AD13" s="2"/>
      <x:c r="AE13" s="2"/>
      <x:c r="AF13" s="2"/>
      <x:c r="AG13" s="2"/>
      <x:c r="AH13" s="2"/>
    </x:row>
    <x:row r="14" ht="55" customHeight="1">
      <x:c r="A14" s="1"/>
      <x:c r="B14" s="1"/>
      <x:c r="C14" s="11" t="str">
        <x:v>User priority</x:v>
      </x:c>
      <x:c r="D14" s="11" t="str">
        <x:v>Enter a unique positive whole number per active target. Lower means earlier review. Priorities do not need to be consecutive. Duplicate, blank, zero, negative or fractional priorities are excluded from the ranked queue and counted as unranked.</x:v>
      </x:c>
      <x:c r="E14" s="2"/>
      <x:c r="F14" s="2"/>
      <x:c r="G14" s="2"/>
      <x:c r="H14" s="2"/>
      <x:c r="I14" s="2"/>
      <x:c r="J14" s="2"/>
      <x:c r="K14" s="2"/>
      <x:c r="L14" s="2"/>
      <x:c r="M14" s="2"/>
      <x:c r="N14" s="2"/>
      <x:c r="O14" s="2"/>
      <x:c r="P14" s="2"/>
      <x:c r="Q14" s="2"/>
      <x:c r="R14" s="2"/>
      <x:c r="S14" s="2"/>
      <x:c r="T14" s="2"/>
      <x:c r="U14" s="2"/>
      <x:c r="V14" s="2"/>
      <x:c r="W14" s="2"/>
      <x:c r="X14" s="2"/>
      <x:c r="Y14" s="2"/>
      <x:c r="Z14" s="2"/>
      <x:c r="AA14" s="2"/>
      <x:c r="AB14" s="2"/>
      <x:c r="AC14" s="2"/>
      <x:c r="AD14" s="2"/>
      <x:c r="AE14" s="2"/>
      <x:c r="AF14" s="2"/>
      <x:c r="AG14" s="2"/>
      <x:c r="AH14" s="2"/>
    </x:row>
    <x:row r="15" ht="55" customHeight="1">
      <x:c r="A15" s="1"/>
      <x:c r="B15" s="1"/>
      <x:c r="C15" s="11" t="str">
        <x:v>Evidence before eligibility</x:v>
      </x:c>
      <x:c r="D15" s="11" t="str">
        <x:v>Screen holds one row per target and criterion. Meets requires Verified evidence, a source/reference, a dated finding and a current evidence date. Assumption, Unverified, Conflicting, Unknown and missing evidence remain Open.</x:v>
      </x:c>
      <x:c r="E15" s="2"/>
      <x:c r="F15" s="2"/>
      <x:c r="G15" s="2"/>
      <x:c r="H15" s="2"/>
      <x:c r="I15" s="2"/>
      <x:c r="J15" s="2"/>
      <x:c r="K15" s="2"/>
      <x:c r="L15" s="2"/>
      <x:c r="M15" s="2"/>
      <x:c r="N15" s="2"/>
      <x:c r="O15" s="2"/>
      <x:c r="P15" s="2"/>
      <x:c r="Q15" s="2"/>
      <x:c r="R15" s="2"/>
      <x:c r="S15" s="2"/>
      <x:c r="T15" s="2"/>
      <x:c r="U15" s="2"/>
      <x:c r="V15" s="2"/>
      <x:c r="W15" s="2"/>
      <x:c r="X15" s="2"/>
      <x:c r="Y15" s="2"/>
      <x:c r="Z15" s="2"/>
      <x:c r="AA15" s="2"/>
      <x:c r="AB15" s="2"/>
      <x:c r="AC15" s="2"/>
      <x:c r="AD15" s="2"/>
      <x:c r="AE15" s="2"/>
      <x:c r="AF15" s="2"/>
      <x:c r="AG15" s="2"/>
      <x:c r="AH15" s="2"/>
    </x:row>
    <x:row r="16" ht="55" customHeight="1">
      <x:c r="A16" s="1"/>
      <x:c r="B16" s="1"/>
      <x:c r="C16" s="11" t="str">
        <x:v>Evidence age</x:v>
      </x:c>
      <x:c r="D16" s="11" t="str">
        <x:v>A date after the review date is invalid. Evidence age equal to the entered maximum is allowed; older evidence is stale. Refresh the review date and evidence deliberately. No TODAY() formulas.</x:v>
      </x:c>
      <x:c r="E16" s="2"/>
      <x:c r="F16" s="2"/>
      <x:c r="G16" s="2"/>
      <x:c r="H16" s="2"/>
      <x:c r="I16" s="2"/>
      <x:c r="J16" s="2"/>
      <x:c r="K16" s="2"/>
      <x:c r="L16" s="2"/>
      <x:c r="M16" s="2"/>
      <x:c r="N16" s="2"/>
      <x:c r="O16" s="2"/>
      <x:c r="P16" s="2"/>
      <x:c r="Q16" s="2"/>
      <x:c r="R16" s="2"/>
      <x:c r="S16" s="2"/>
      <x:c r="T16" s="2"/>
      <x:c r="U16" s="2"/>
      <x:c r="V16" s="2"/>
      <x:c r="W16" s="2"/>
      <x:c r="X16" s="2"/>
      <x:c r="Y16" s="2"/>
      <x:c r="Z16" s="2"/>
      <x:c r="AA16" s="2"/>
      <x:c r="AB16" s="2"/>
      <x:c r="AC16" s="2"/>
      <x:c r="AD16" s="2"/>
      <x:c r="AE16" s="2"/>
      <x:c r="AF16" s="2"/>
      <x:c r="AG16" s="2"/>
      <x:c r="AH16" s="2"/>
    </x:row>
    <x:row r="17" ht="55" customHeight="1">
      <x:c r="A17" s="1"/>
      <x:c r="B17" s="1"/>
      <x:c r="C17" s="11" t="str">
        <x:v>A negative finding</x:v>
      </x:c>
      <x:c r="D17" s="11" t="str">
        <x:v>A required Fails finding holds the target even when the underlying claim is unverified. Confirm or refute it before advancement; the label does not establish that the claim is fact.</x:v>
      </x:c>
      <x:c r="E17" s="2"/>
      <x:c r="F17" s="2"/>
      <x:c r="G17" s="2"/>
      <x:c r="H17" s="2"/>
      <x:c r="I17" s="2"/>
      <x:c r="J17" s="2"/>
      <x:c r="K17" s="2"/>
      <x:c r="L17" s="2"/>
      <x:c r="M17" s="2"/>
      <x:c r="N17" s="2"/>
      <x:c r="O17" s="2"/>
      <x:c r="P17" s="2"/>
      <x:c r="Q17" s="2"/>
      <x:c r="R17" s="2"/>
      <x:c r="S17" s="2"/>
      <x:c r="T17" s="2"/>
      <x:c r="U17" s="2"/>
      <x:c r="V17" s="2"/>
      <x:c r="W17" s="2"/>
      <x:c r="X17" s="2"/>
      <x:c r="Y17" s="2"/>
      <x:c r="Z17" s="2"/>
      <x:c r="AA17" s="2"/>
      <x:c r="AB17" s="2"/>
      <x:c r="AC17" s="2"/>
      <x:c r="AD17" s="2"/>
      <x:c r="AE17" s="2"/>
      <x:c r="AF17" s="2"/>
      <x:c r="AG17" s="2"/>
      <x:c r="AH17" s="2"/>
    </x:row>
    <x:row r="18" ht="55" customHeight="1">
      <x:c r="A18" s="1"/>
      <x:c r="B18" s="1"/>
      <x:c r="C18" s="11" t="str">
        <x:v>Optional criteria</x:v>
      </x:c>
      <x:c r="D18" s="11" t="str">
        <x:v>A criterion marked No remains in the evidence register as Optional finding. It is excluded from required gate counts. Its risks still need human review.</x:v>
      </x:c>
      <x:c r="E18" s="2"/>
      <x:c r="F18" s="2"/>
      <x:c r="G18" s="2"/>
      <x:c r="H18" s="2"/>
      <x:c r="I18" s="2"/>
      <x:c r="J18" s="2"/>
      <x:c r="K18" s="2"/>
      <x:c r="L18" s="2"/>
      <x:c r="M18" s="2"/>
      <x:c r="N18" s="2"/>
      <x:c r="O18" s="2"/>
      <x:c r="P18" s="2"/>
      <x:c r="Q18" s="2"/>
      <x:c r="R18" s="2"/>
      <x:c r="S18" s="2"/>
      <x:c r="T18" s="2"/>
      <x:c r="U18" s="2"/>
      <x:c r="V18" s="2"/>
      <x:c r="W18" s="2"/>
      <x:c r="X18" s="2"/>
      <x:c r="Y18" s="2"/>
      <x:c r="Z18" s="2"/>
      <x:c r="AA18" s="2"/>
      <x:c r="AB18" s="2"/>
      <x:c r="AC18" s="2"/>
      <x:c r="AD18" s="2"/>
      <x:c r="AE18" s="2"/>
      <x:c r="AF18" s="2"/>
      <x:c r="AG18" s="2"/>
      <x:c r="AH18" s="2"/>
    </x:row>
    <x:row r="19" ht="55" customHeight="1">
      <x:c r="A19" s="1"/>
      <x:c r="B19" s="1"/>
      <x:c r="C19" s="11" t="str">
        <x:v>Seller willingness</x:v>
      </x:c>
      <x:c r="D19" s="11" t="str">
        <x:v>Open means evidence of a willingness to consider a transaction, not a commitment to sell. Not now holds the screen. Unknown remains Investigate.</x:v>
      </x:c>
      <x:c r="E19" s="2"/>
      <x:c r="F19" s="2"/>
      <x:c r="G19" s="2"/>
      <x:c r="H19" s="2"/>
      <x:c r="I19" s="2"/>
      <x:c r="J19" s="2"/>
      <x:c r="K19" s="2"/>
      <x:c r="L19" s="2"/>
      <x:c r="M19" s="2"/>
      <x:c r="N19" s="2"/>
      <x:c r="O19" s="2"/>
      <x:c r="P19" s="2"/>
      <x:c r="Q19" s="2"/>
      <x:c r="R19" s="2"/>
      <x:c r="S19" s="2"/>
      <x:c r="T19" s="2"/>
      <x:c r="U19" s="2"/>
      <x:c r="V19" s="2"/>
      <x:c r="W19" s="2"/>
      <x:c r="X19" s="2"/>
      <x:c r="Y19" s="2"/>
      <x:c r="Z19" s="2"/>
      <x:c r="AA19" s="2"/>
      <x:c r="AB19" s="2"/>
      <x:c r="AC19" s="2"/>
      <x:c r="AD19" s="2"/>
      <x:c r="AE19" s="2"/>
      <x:c r="AF19" s="2"/>
      <x:c r="AG19" s="2"/>
      <x:c r="AH19" s="2"/>
    </x:row>
    <x:row r="20" ht="55" customHeight="1">
      <x:c r="A20" s="1"/>
      <x:c r="B20" s="1"/>
      <x:c r="C20" s="11" t="str">
        <x:v>Seller control</x:v>
      </x:c>
      <x:c r="D20" s="11" t="str">
        <x:v>Identify who can deliver the required vote and assets. Missing control is an early hold. Unknown control requires investigation. The evidence reference on Targets should support the capital/time, willingness, control and veto assessments.</x:v>
      </x:c>
      <x:c r="E20" s="2"/>
      <x:c r="F20" s="2"/>
      <x:c r="G20" s="2"/>
      <x:c r="H20" s="2"/>
      <x:c r="I20" s="2"/>
      <x:c r="J20" s="2"/>
      <x:c r="K20" s="2"/>
      <x:c r="L20" s="2"/>
      <x:c r="M20" s="2"/>
      <x:c r="N20" s="2"/>
      <x:c r="O20" s="2"/>
      <x:c r="P20" s="2"/>
      <x:c r="Q20" s="2"/>
      <x:c r="R20" s="2"/>
      <x:c r="S20" s="2"/>
      <x:c r="T20" s="2"/>
      <x:c r="U20" s="2"/>
      <x:c r="V20" s="2"/>
      <x:c r="W20" s="2"/>
      <x:c r="X20" s="2"/>
      <x:c r="Y20" s="2"/>
      <x:c r="Z20" s="2"/>
      <x:c r="AA20" s="2"/>
      <x:c r="AB20" s="2"/>
      <x:c r="AC20" s="2"/>
      <x:c r="AD20" s="2"/>
      <x:c r="AE20" s="2"/>
      <x:c r="AF20" s="2"/>
      <x:c r="AG20" s="2"/>
      <x:c r="AH20" s="2"/>
    </x:row>
    <x:row r="21" ht="55" customHeight="1">
      <x:c r="A21" s="1"/>
      <x:c r="B21" s="1"/>
      <x:c r="C21" s="11" t="str">
        <x:v>Consent-path exception</x:v>
      </x:c>
      <x:c r="D21" s="11" t="str">
        <x:v>Missing control can become Conditional consent review only with a scarce or strategically imperative basis, a credible consent path, a documented exception approval and verified current evidence. It stays outside the eligible shortlist until control is confirmed.</x:v>
      </x:c>
      <x:c r="E21" s="2"/>
      <x:c r="F21" s="2"/>
      <x:c r="G21" s="2"/>
      <x:c r="H21" s="2"/>
      <x:c r="I21" s="2"/>
      <x:c r="J21" s="2"/>
      <x:c r="K21" s="2"/>
      <x:c r="L21" s="2"/>
      <x:c r="M21" s="2"/>
      <x:c r="N21" s="2"/>
      <x:c r="O21" s="2"/>
      <x:c r="P21" s="2"/>
      <x:c r="Q21" s="2"/>
      <x:c r="R21" s="2"/>
      <x:c r="S21" s="2"/>
      <x:c r="T21" s="2"/>
      <x:c r="U21" s="2"/>
      <x:c r="V21" s="2"/>
      <x:c r="W21" s="2"/>
      <x:c r="X21" s="2"/>
      <x:c r="Y21" s="2"/>
      <x:c r="Z21" s="2"/>
      <x:c r="AA21" s="2"/>
      <x:c r="AB21" s="2"/>
      <x:c r="AC21" s="2"/>
      <x:c r="AD21" s="2"/>
      <x:c r="AE21" s="2"/>
      <x:c r="AF21" s="2"/>
      <x:c r="AG21" s="2"/>
      <x:c r="AH21" s="2"/>
    </x:row>
    <x:row r="22" ht="70" customHeight="1">
      <x:c r="A22" s="1"/>
      <x:c r="B22" s="1"/>
      <x:c r="C22" s="11" t="str">
        <x:v>Fatal veto and judgment</x:v>
      </x:c>
      <x:c r="D22" s="11" t="str">
        <x:v>A Yes veto or Walk judgment always returns Walk, regardless of priority or other findings. Record an explicit pass rationale. Investigate, Price and Protect identify how to handle risk; they cannot override a failed hard gate.</x:v>
      </x:c>
      <x:c r="E22" s="2"/>
      <x:c r="F22" s="2"/>
      <x:c r="G22" s="2"/>
      <x:c r="H22" s="2"/>
      <x:c r="I22" s="2"/>
      <x:c r="J22" s="2"/>
      <x:c r="K22" s="2"/>
      <x:c r="L22" s="2"/>
      <x:c r="M22" s="2"/>
      <x:c r="N22" s="2"/>
      <x:c r="O22" s="2"/>
      <x:c r="P22" s="2"/>
      <x:c r="Q22" s="2"/>
      <x:c r="R22" s="2"/>
      <x:c r="S22" s="2"/>
      <x:c r="T22" s="2"/>
      <x:c r="U22" s="2"/>
      <x:c r="V22" s="2"/>
      <x:c r="W22" s="2"/>
      <x:c r="X22" s="2"/>
      <x:c r="Y22" s="2"/>
      <x:c r="Z22" s="2"/>
      <x:c r="AA22" s="2"/>
      <x:c r="AB22" s="2"/>
      <x:c r="AC22" s="2"/>
      <x:c r="AD22" s="2"/>
      <x:c r="AE22" s="2"/>
      <x:c r="AF22" s="2"/>
      <x:c r="AG22" s="2"/>
      <x:c r="AH22" s="2"/>
    </x:row>
    <x:row r="23" ht="70" customHeight="1">
      <x:c r="A23" s="1"/>
      <x:c r="B23" s="1"/>
      <x:c r="C23" s="11" t="str">
        <x:v>Screen eligibility</x:v>
      </x:c>
      <x:c r="D23" s="11" t="str">
        <x:v>Meets screen requires valid record and priority, defined mandate, capital/time within limits, no recorded required failure or unresolved required pair, verified target evidence, seller Open, no veto, stated confirmed control, and owner/action/due date.</x:v>
      </x:c>
      <x:c r="E23" s="2"/>
      <x:c r="F23" s="2"/>
      <x:c r="G23" s="2"/>
      <x:c r="H23" s="2"/>
      <x:c r="I23" s="2"/>
      <x:c r="J23" s="2"/>
      <x:c r="K23" s="2"/>
      <x:c r="L23" s="2"/>
      <x:c r="M23" s="2"/>
      <x:c r="N23" s="2"/>
      <x:c r="O23" s="2"/>
      <x:c r="P23" s="2"/>
      <x:c r="Q23" s="2"/>
      <x:c r="R23" s="2"/>
      <x:c r="S23" s="2"/>
      <x:c r="T23" s="2"/>
      <x:c r="U23" s="2"/>
      <x:c r="V23" s="2"/>
      <x:c r="W23" s="2"/>
      <x:c r="X23" s="2"/>
      <x:c r="Y23" s="2"/>
      <x:c r="Z23" s="2"/>
      <x:c r="AA23" s="2"/>
      <x:c r="AB23" s="2"/>
      <x:c r="AC23" s="2"/>
      <x:c r="AD23" s="2"/>
      <x:c r="AE23" s="2"/>
      <x:c r="AF23" s="2"/>
      <x:c r="AG23" s="2"/>
      <x:c r="AH23" s="2"/>
    </x:row>
    <x:row r="24" ht="55" customHeight="1">
      <x:c r="A24" s="1"/>
      <x:c r="B24" s="1"/>
      <x:c r="C24" s="11" t="str">
        <x:v>Rank is not approval</x:v>
      </x:c>
      <x:c r="D24" s="11" t="str">
        <x:v>The review queue includes held and Walk targets so the reasons remain visible. The separate eligible shortlist includes only Meets screen. Both follow your priority, not a weighted score. Mandate approval is shown separately.</x:v>
      </x:c>
      <x:c r="E24" s="2"/>
      <x:c r="F24" s="2"/>
      <x:c r="G24" s="2"/>
      <x:c r="H24" s="2"/>
      <x:c r="I24" s="2"/>
      <x:c r="J24" s="2"/>
      <x:c r="K24" s="2"/>
      <x:c r="L24" s="2"/>
      <x:c r="M24" s="2"/>
      <x:c r="N24" s="2"/>
      <x:c r="O24" s="2"/>
      <x:c r="P24" s="2"/>
      <x:c r="Q24" s="2"/>
      <x:c r="R24" s="2"/>
      <x:c r="S24" s="2"/>
      <x:c r="T24" s="2"/>
      <x:c r="U24" s="2"/>
      <x:c r="V24" s="2"/>
      <x:c r="W24" s="2"/>
      <x:c r="X24" s="2"/>
      <x:c r="Y24" s="2"/>
      <x:c r="Z24" s="2"/>
      <x:c r="AA24" s="2"/>
      <x:c r="AB24" s="2"/>
      <x:c r="AC24" s="2"/>
      <x:c r="AD24" s="2"/>
      <x:c r="AE24" s="2"/>
      <x:c r="AF24" s="2"/>
      <x:c r="AG24" s="2"/>
      <x:c r="AH24" s="2"/>
    </x:row>
    <x:row r="25" ht="55" customHeight="1">
      <x:c r="A25" s="1"/>
      <x:c r="B25" s="1"/>
      <x:c r="C25" s="11" t="str">
        <x:v>Accountability</x:v>
      </x:c>
      <x:c r="D25" s="11" t="str">
        <x:v>Enter a named owner, a next action and a real due date for each target before shortlist eligibility. An overdue date remains visible on Targets. Completion and outreach are not recorded by this workbook.</x:v>
      </x:c>
      <x:c r="E25" s="2"/>
      <x:c r="F25" s="2"/>
      <x:c r="G25" s="2"/>
      <x:c r="H25" s="2"/>
      <x:c r="I25" s="2"/>
      <x:c r="J25" s="2"/>
      <x:c r="K25" s="2"/>
      <x:c r="L25" s="2"/>
      <x:c r="M25" s="2"/>
      <x:c r="N25" s="2"/>
      <x:c r="O25" s="2"/>
      <x:c r="P25" s="2"/>
      <x:c r="Q25" s="2"/>
      <x:c r="R25" s="2"/>
      <x:c r="S25" s="2"/>
      <x:c r="T25" s="2"/>
      <x:c r="U25" s="2"/>
      <x:c r="V25" s="2"/>
      <x:c r="W25" s="2"/>
      <x:c r="X25" s="2"/>
      <x:c r="Y25" s="2"/>
      <x:c r="Z25" s="2"/>
      <x:c r="AA25" s="2"/>
      <x:c r="AB25" s="2"/>
      <x:c r="AC25" s="2"/>
      <x:c r="AD25" s="2"/>
      <x:c r="AE25" s="2"/>
      <x:c r="AF25" s="2"/>
      <x:c r="AG25" s="2"/>
      <x:c r="AH25" s="2"/>
    </x:row>
    <x:row r="26" ht="55" customHeight="1">
      <x:c r="A26" s="1"/>
      <x:c r="B26" s="1"/>
      <x:c r="C26" s="11" t="str">
        <x:v>Sort and edit safely</x:v>
      </x:c>
      <x:c r="D26" s="11" t="str">
        <x:v>Use the full Targets or Screen table filter/sort. Keep complete rows together. Evidence joins use IDs, so notes stay with their target. Do not sort a single column, overwrite formula columns or add rows beyond the 12-target / 72-screen capacity without extending and checking formulas.</x:v>
      </x:c>
      <x:c r="E26" s="2"/>
      <x:c r="F26" s="2"/>
      <x:c r="G26" s="2"/>
      <x:c r="H26" s="2"/>
      <x:c r="I26" s="2"/>
      <x:c r="J26" s="2"/>
      <x:c r="K26" s="2"/>
      <x:c r="L26" s="2"/>
      <x:c r="M26" s="2"/>
      <x:c r="N26" s="2"/>
      <x:c r="O26" s="2"/>
      <x:c r="P26" s="2"/>
      <x:c r="Q26" s="2"/>
      <x:c r="R26" s="2"/>
      <x:c r="S26" s="2"/>
      <x:c r="T26" s="2"/>
      <x:c r="U26" s="2"/>
      <x:c r="V26" s="2"/>
      <x:c r="W26" s="2"/>
      <x:c r="X26" s="2"/>
      <x:c r="Y26" s="2"/>
      <x:c r="Z26" s="2"/>
      <x:c r="AA26" s="2"/>
      <x:c r="AB26" s="2"/>
      <x:c r="AC26" s="2"/>
      <x:c r="AD26" s="2"/>
      <x:c r="AE26" s="2"/>
      <x:c r="AF26" s="2"/>
      <x:c r="AG26" s="2"/>
      <x:c r="AH26" s="2"/>
    </x:row>
    <x:row r="27" ht="55" customHeight="1">
      <x:c r="A27" s="1"/>
      <x:c r="B27" s="1"/>
      <x:c r="C27" s="11" t="str">
        <x:v>Adding a target</x:v>
      </x:c>
      <x:c r="D27" s="11" t="str">
        <x:v>Fill an unused target slot, assign a unique priority and complete its six Screen rows, including reviewed revision and basis. The dashboard updates automatically. A missing required pair stays open; duplicate pairs are invalid.</x:v>
      </x:c>
      <x:c r="E27" s="2"/>
      <x:c r="F27" s="2"/>
      <x:c r="G27" s="2"/>
      <x:c r="H27" s="2"/>
      <x:c r="I27" s="2"/>
      <x:c r="J27" s="2"/>
      <x:c r="K27" s="2"/>
      <x:c r="L27" s="2"/>
      <x:c r="M27" s="2"/>
      <x:c r="N27" s="2"/>
      <x:c r="O27" s="2"/>
      <x:c r="P27" s="2"/>
      <x:c r="Q27" s="2"/>
      <x:c r="R27" s="2"/>
      <x:c r="S27" s="2"/>
      <x:c r="T27" s="2"/>
      <x:c r="U27" s="2"/>
      <x:c r="V27" s="2"/>
      <x:c r="W27" s="2"/>
      <x:c r="X27" s="2"/>
      <x:c r="Y27" s="2"/>
      <x:c r="Z27" s="2"/>
      <x:c r="AA27" s="2"/>
      <x:c r="AB27" s="2"/>
      <x:c r="AC27" s="2"/>
      <x:c r="AD27" s="2"/>
      <x:c r="AE27" s="2"/>
      <x:c r="AF27" s="2"/>
      <x:c r="AG27" s="2"/>
      <x:c r="AH27" s="2"/>
    </x:row>
    <x:row r="28" ht="55" customHeight="1">
      <x:c r="A28" s="1"/>
      <x:c r="B28" s="1"/>
      <x:c r="C28" s="11" t="str">
        <x:v>Assumption examples</x:v>
      </x:c>
      <x:c r="D28" s="11" t="str">
        <x:v>All names, numbers, dates, motives and findings in the sample are fictional Assumption examples. They are not a transaction recommendation or claims about real businesses. Delete or replace them before real use.</x:v>
      </x:c>
      <x:c r="E28" s="2"/>
      <x:c r="F28" s="2"/>
      <x:c r="G28" s="2"/>
      <x:c r="H28" s="2"/>
      <x:c r="I28" s="2"/>
      <x:c r="J28" s="2"/>
      <x:c r="K28" s="2"/>
      <x:c r="L28" s="2"/>
      <x:c r="M28" s="2"/>
      <x:c r="N28" s="2"/>
      <x:c r="O28" s="2"/>
      <x:c r="P28" s="2"/>
      <x:c r="Q28" s="2"/>
      <x:c r="R28" s="2"/>
      <x:c r="S28" s="2"/>
      <x:c r="T28" s="2"/>
      <x:c r="U28" s="2"/>
      <x:c r="V28" s="2"/>
      <x:c r="W28" s="2"/>
      <x:c r="X28" s="2"/>
      <x:c r="Y28" s="2"/>
      <x:c r="Z28" s="2"/>
      <x:c r="AA28" s="2"/>
      <x:c r="AB28" s="2"/>
      <x:c r="AC28" s="2"/>
      <x:c r="AD28" s="2"/>
      <x:c r="AE28" s="2"/>
      <x:c r="AF28" s="2"/>
      <x:c r="AG28" s="2"/>
      <x:c r="AH28" s="2"/>
    </x:row>
    <x:row r="29" ht="55" customHeight="1">
      <x:c r="A29" s="1"/>
      <x:c r="B29" s="1"/>
      <x:c r="C29" s="11" t="str">
        <x:v>What this does not assess</x:v>
      </x:c>
      <x:c r="D29" s="11" t="str">
        <x:v>No valuation, financing commitment, debt-service coverage, tax/legal conclusion, formal diligence clearance or transaction approval is produced. Obtain the required advice and approvals for an actual process.</x:v>
      </x:c>
      <x:c r="E29" s="2"/>
      <x:c r="F29" s="2"/>
      <x:c r="G29" s="2"/>
      <x:c r="H29" s="2"/>
      <x:c r="I29" s="2"/>
      <x:c r="J29" s="2"/>
      <x:c r="K29" s="2"/>
      <x:c r="L29" s="2"/>
      <x:c r="M29" s="2"/>
      <x:c r="N29" s="2"/>
      <x:c r="O29" s="2"/>
      <x:c r="P29" s="2"/>
      <x:c r="Q29" s="2"/>
      <x:c r="R29" s="2"/>
      <x:c r="S29" s="2"/>
      <x:c r="T29" s="2"/>
      <x:c r="U29" s="2"/>
      <x:c r="V29" s="2"/>
      <x:c r="W29" s="2"/>
      <x:c r="X29" s="2"/>
      <x:c r="Y29" s="2"/>
      <x:c r="Z29" s="2"/>
      <x:c r="AA29" s="2"/>
      <x:c r="AB29" s="2"/>
      <x:c r="AC29" s="2"/>
      <x:c r="AD29" s="2"/>
      <x:c r="AE29" s="2"/>
      <x:c r="AF29" s="2"/>
      <x:c r="AG29" s="2"/>
      <x:c r="AH29" s="2"/>
    </x:row>
    <x:row r="30" ht="55" customHeight="1">
      <x:c r="A30" s="1"/>
      <x:c r="B30" s="1"/>
      <x:c r="C30" s="11" t="str">
        <x:v>Acquisition Lens handoff</x:v>
      </x:c>
      <x:c r="D30" s="11" t="str">
        <x:v>Use this workbook to define the mandate and shortlist. Use Acquisition Lens to examine an individual opportunity, then diligence, valuation, synergy and LOI tools as the decision develops.</x:v>
      </x:c>
      <x:c r="E30" s="2"/>
      <x:c r="F30" s="2"/>
      <x:c r="G30" s="2"/>
      <x:c r="H30" s="2"/>
      <x:c r="I30" s="2"/>
      <x:c r="J30" s="2"/>
      <x:c r="K30" s="2"/>
      <x:c r="L30" s="2"/>
      <x:c r="M30" s="2"/>
      <x:c r="N30" s="2"/>
      <x:c r="O30" s="2"/>
      <x:c r="P30" s="2"/>
      <x:c r="Q30" s="2"/>
      <x:c r="R30" s="2"/>
      <x:c r="S30" s="2"/>
      <x:c r="T30" s="2"/>
      <x:c r="U30" s="2"/>
      <x:c r="V30" s="2"/>
      <x:c r="W30" s="2"/>
      <x:c r="X30" s="2"/>
      <x:c r="Y30" s="2"/>
      <x:c r="Z30" s="2"/>
      <x:c r="AA30" s="2"/>
      <x:c r="AB30" s="2"/>
      <x:c r="AC30" s="2"/>
      <x:c r="AD30" s="2"/>
      <x:c r="AE30" s="2"/>
      <x:c r="AF30" s="2"/>
      <x:c r="AG30" s="2"/>
      <x:c r="AH30" s="2"/>
    </x:row>
    <x:row r="31" ht="55" customHeight="1">
      <x:c r="A31" s="1"/>
      <x:c r="B31" s="1"/>
      <x:c r="C31" s="11" t="str">
        <x:v>Publication</x:v>
      </x:c>
      <x:c r="D31" s="11" t="str">
        <x:v>MikeYe.com · Acquisition Mandate &amp; Target Screen · v1.0 · https://www.mikeye.com/ma-resources/acquisition-mandate-target-screen</x:v>
      </x:c>
      <x:c r="E31" s="2"/>
      <x:c r="F31" s="2"/>
      <x:c r="G31" s="2"/>
      <x:c r="H31" s="2"/>
      <x:c r="I31" s="2"/>
      <x:c r="J31" s="2"/>
      <x:c r="K31" s="2"/>
      <x:c r="L31" s="2"/>
      <x:c r="M31" s="2"/>
      <x:c r="N31" s="2"/>
      <x:c r="O31" s="2"/>
      <x:c r="P31" s="2"/>
      <x:c r="Q31" s="2"/>
      <x:c r="R31" s="2"/>
      <x:c r="S31" s="2"/>
      <x:c r="T31" s="2"/>
      <x:c r="U31" s="2"/>
      <x:c r="V31" s="2"/>
      <x:c r="W31" s="2"/>
      <x:c r="X31" s="2"/>
      <x:c r="Y31" s="2"/>
      <x:c r="Z31" s="2"/>
      <x:c r="AA31" s="2"/>
      <x:c r="AB31" s="2"/>
      <x:c r="AC31" s="2"/>
      <x:c r="AD31" s="2"/>
      <x:c r="AE31" s="2"/>
      <x:c r="AF31" s="2"/>
      <x:c r="AG31" s="2"/>
      <x:c r="AH31" s="2"/>
    </x:row>
    <x:row r="32" ht="24" customHeight="1">
      <x:c r="A32" s="1"/>
      <x:c r="B32" s="1"/>
      <x:c r="C32" s="2"/>
      <x:c r="D32" s="2"/>
      <x:c r="E32" s="2"/>
      <x:c r="F32" s="2"/>
      <x:c r="G32" s="2"/>
      <x:c r="H32" s="2"/>
      <x:c r="I32" s="2"/>
      <x:c r="J32" s="2"/>
      <x:c r="K32" s="2"/>
      <x:c r="L32" s="2"/>
      <x:c r="M32" s="2"/>
      <x:c r="N32" s="2"/>
      <x:c r="O32" s="2"/>
      <x:c r="P32" s="2"/>
      <x:c r="Q32" s="2"/>
      <x:c r="R32" s="2"/>
      <x:c r="S32" s="2"/>
      <x:c r="T32" s="2"/>
      <x:c r="U32" s="2"/>
      <x:c r="V32" s="2"/>
      <x:c r="W32" s="2"/>
      <x:c r="X32" s="2"/>
      <x:c r="Y32" s="2"/>
      <x:c r="Z32" s="2"/>
      <x:c r="AA32" s="2"/>
      <x:c r="AB32" s="2"/>
      <x:c r="AC32" s="2"/>
      <x:c r="AD32" s="2"/>
      <x:c r="AE32" s="2"/>
      <x:c r="AF32" s="2"/>
      <x:c r="AG32" s="2"/>
      <x:c r="AH32" s="2"/>
    </x:row>
    <x:row r="33" ht="24" customHeight="1">
      <x:c r="A33" s="1"/>
      <x:c r="B33" s="1"/>
      <x:c r="C33" s="2"/>
      <x:c r="D33" s="2"/>
      <x:c r="E33" s="2"/>
      <x:c r="F33" s="2"/>
      <x:c r="G33" s="2"/>
      <x:c r="H33" s="2"/>
      <x:c r="I33" s="2"/>
      <x:c r="J33" s="2"/>
      <x:c r="K33" s="2"/>
      <x:c r="L33" s="2"/>
      <x:c r="M33" s="2"/>
      <x:c r="N33" s="2"/>
      <x:c r="O33" s="2"/>
      <x:c r="P33" s="2"/>
      <x:c r="Q33" s="2"/>
      <x:c r="R33" s="2"/>
      <x:c r="S33" s="2"/>
      <x:c r="T33" s="2"/>
      <x:c r="U33" s="2"/>
      <x:c r="V33" s="2"/>
      <x:c r="W33" s="2"/>
      <x:c r="X33" s="2"/>
      <x:c r="Y33" s="2"/>
      <x:c r="Z33" s="2"/>
      <x:c r="AA33" s="2"/>
      <x:c r="AB33" s="2"/>
      <x:c r="AC33" s="2"/>
      <x:c r="AD33" s="2"/>
      <x:c r="AE33" s="2"/>
      <x:c r="AF33" s="2"/>
      <x:c r="AG33" s="2"/>
      <x:c r="AH33" s="2"/>
    </x:row>
    <x:row r="34" ht="24" customHeight="1">
      <x:c r="A34" s="1"/>
      <x:c r="B34" s="1"/>
      <x:c r="C34" s="2"/>
      <x:c r="D34" s="2"/>
      <x:c r="E34" s="2"/>
      <x:c r="F34" s="2"/>
      <x:c r="G34" s="2"/>
      <x:c r="H34" s="2"/>
      <x:c r="I34" s="2"/>
      <x:c r="J34" s="2"/>
      <x:c r="K34" s="2"/>
      <x:c r="L34" s="2"/>
      <x:c r="M34" s="2"/>
      <x:c r="N34" s="2"/>
      <x:c r="O34" s="2"/>
      <x:c r="P34" s="2"/>
      <x:c r="Q34" s="2"/>
      <x:c r="R34" s="2"/>
      <x:c r="S34" s="2"/>
      <x:c r="T34" s="2"/>
      <x:c r="U34" s="2"/>
      <x:c r="V34" s="2"/>
      <x:c r="W34" s="2"/>
      <x:c r="X34" s="2"/>
      <x:c r="Y34" s="2"/>
      <x:c r="Z34" s="2"/>
      <x:c r="AA34" s="2"/>
      <x:c r="AB34" s="2"/>
      <x:c r="AC34" s="2"/>
      <x:c r="AD34" s="2"/>
      <x:c r="AE34" s="2"/>
      <x:c r="AF34" s="2"/>
      <x:c r="AG34" s="2"/>
      <x:c r="AH34" s="2"/>
    </x:row>
    <x:row r="35" ht="24" customHeight="1">
      <x:c r="A35" s="1"/>
      <x:c r="B35" s="1"/>
      <x:c r="C35" s="2"/>
      <x:c r="D35" s="2"/>
      <x:c r="E35" s="2"/>
      <x:c r="F35" s="2"/>
      <x:c r="G35" s="2"/>
      <x:c r="H35" s="2"/>
      <x:c r="I35" s="2"/>
      <x:c r="J35" s="2"/>
      <x:c r="K35" s="2"/>
      <x:c r="L35" s="2"/>
      <x:c r="M35" s="2"/>
      <x:c r="N35" s="2"/>
      <x:c r="O35" s="2"/>
      <x:c r="P35" s="2"/>
      <x:c r="Q35" s="2"/>
      <x:c r="R35" s="2"/>
      <x:c r="S35" s="2"/>
      <x:c r="T35" s="2"/>
      <x:c r="U35" s="2"/>
      <x:c r="V35" s="2"/>
      <x:c r="W35" s="2"/>
      <x:c r="X35" s="2"/>
      <x:c r="Y35" s="2"/>
      <x:c r="Z35" s="2"/>
      <x:c r="AA35" s="2"/>
      <x:c r="AB35" s="2"/>
      <x:c r="AC35" s="2"/>
      <x:c r="AD35" s="2"/>
      <x:c r="AE35" s="2"/>
      <x:c r="AF35" s="2"/>
      <x:c r="AG35" s="2"/>
      <x:c r="AH35" s="2"/>
    </x:row>
    <x:row r="36" ht="24" customHeight="1">
      <x:c r="A36" s="1"/>
      <x:c r="B36" s="1"/>
      <x:c r="C36" s="2"/>
      <x:c r="D36" s="2"/>
      <x:c r="E36" s="2"/>
      <x:c r="F36" s="2"/>
      <x:c r="G36" s="2"/>
      <x:c r="H36" s="2"/>
      <x:c r="I36" s="2"/>
      <x:c r="J36" s="2"/>
      <x:c r="K36" s="2"/>
      <x:c r="L36" s="2"/>
      <x:c r="M36" s="2"/>
      <x:c r="N36" s="2"/>
      <x:c r="O36" s="2"/>
      <x:c r="P36" s="2"/>
      <x:c r="Q36" s="2"/>
      <x:c r="R36" s="2"/>
      <x:c r="S36" s="2"/>
      <x:c r="T36" s="2"/>
      <x:c r="U36" s="2"/>
      <x:c r="V36" s="2"/>
      <x:c r="W36" s="2"/>
      <x:c r="X36" s="2"/>
      <x:c r="Y36" s="2"/>
      <x:c r="Z36" s="2"/>
      <x:c r="AA36" s="2"/>
      <x:c r="AB36" s="2"/>
      <x:c r="AC36" s="2"/>
      <x:c r="AD36" s="2"/>
      <x:c r="AE36" s="2"/>
      <x:c r="AF36" s="2"/>
      <x:c r="AG36" s="2"/>
      <x:c r="AH36" s="2"/>
    </x:row>
    <x:row r="37" ht="24" customHeight="1">
      <x:c r="A37" s="1"/>
      <x:c r="B37" s="1"/>
      <x:c r="C37" s="2"/>
      <x:c r="D37" s="2"/>
      <x:c r="E37" s="2"/>
      <x:c r="F37" s="2"/>
      <x:c r="G37" s="2"/>
      <x:c r="H37" s="2"/>
      <x:c r="I37" s="2"/>
      <x:c r="J37" s="2"/>
      <x:c r="K37" s="2"/>
      <x:c r="L37" s="2"/>
      <x:c r="M37" s="2"/>
      <x:c r="N37" s="2"/>
      <x:c r="O37" s="2"/>
      <x:c r="P37" s="2"/>
      <x:c r="Q37" s="2"/>
      <x:c r="R37" s="2"/>
      <x:c r="S37" s="2"/>
      <x:c r="T37" s="2"/>
      <x:c r="U37" s="2"/>
      <x:c r="V37" s="2"/>
      <x:c r="W37" s="2"/>
      <x:c r="X37" s="2"/>
      <x:c r="Y37" s="2"/>
      <x:c r="Z37" s="2"/>
      <x:c r="AA37" s="2"/>
      <x:c r="AB37" s="2"/>
      <x:c r="AC37" s="2"/>
      <x:c r="AD37" s="2"/>
      <x:c r="AE37" s="2"/>
      <x:c r="AF37" s="2"/>
      <x:c r="AG37" s="2"/>
      <x:c r="AH37" s="2"/>
    </x:row>
    <x:row r="38" ht="24" customHeight="1">
      <x:c r="A38" s="1"/>
      <x:c r="B38" s="1"/>
      <x:c r="C38" s="2"/>
      <x:c r="D38" s="2"/>
      <x:c r="E38" s="2"/>
      <x:c r="F38" s="2"/>
      <x:c r="G38" s="2"/>
      <x:c r="H38" s="2"/>
      <x:c r="I38" s="2"/>
      <x:c r="J38" s="2"/>
      <x:c r="K38" s="2"/>
      <x:c r="L38" s="2"/>
      <x:c r="M38" s="2"/>
      <x:c r="N38" s="2"/>
      <x:c r="O38" s="2"/>
      <x:c r="P38" s="2"/>
      <x:c r="Q38" s="2"/>
      <x:c r="R38" s="2"/>
      <x:c r="S38" s="2"/>
      <x:c r="T38" s="2"/>
      <x:c r="U38" s="2"/>
      <x:c r="V38" s="2"/>
      <x:c r="W38" s="2"/>
      <x:c r="X38" s="2"/>
      <x:c r="Y38" s="2"/>
      <x:c r="Z38" s="2"/>
      <x:c r="AA38" s="2"/>
      <x:c r="AB38" s="2"/>
      <x:c r="AC38" s="2"/>
      <x:c r="AD38" s="2"/>
      <x:c r="AE38" s="2"/>
      <x:c r="AF38" s="2"/>
      <x:c r="AG38" s="2"/>
      <x:c r="AH38" s="2"/>
    </x:row>
    <x:row r="39" ht="24" customHeight="1">
      <x:c r="A39" s="1"/>
      <x:c r="B39" s="1"/>
      <x:c r="C39" s="2"/>
      <x:c r="D39" s="2"/>
      <x:c r="E39" s="2"/>
      <x:c r="F39" s="2"/>
      <x:c r="G39" s="2"/>
      <x:c r="H39" s="2"/>
      <x:c r="I39" s="2"/>
      <x:c r="J39" s="2"/>
      <x:c r="K39" s="2"/>
      <x:c r="L39" s="2"/>
      <x:c r="M39" s="2"/>
      <x:c r="N39" s="2"/>
      <x:c r="O39" s="2"/>
      <x:c r="P39" s="2"/>
      <x:c r="Q39" s="2"/>
      <x:c r="R39" s="2"/>
      <x:c r="S39" s="2"/>
      <x:c r="T39" s="2"/>
      <x:c r="U39" s="2"/>
      <x:c r="V39" s="2"/>
      <x:c r="W39" s="2"/>
      <x:c r="X39" s="2"/>
      <x:c r="Y39" s="2"/>
      <x:c r="Z39" s="2"/>
      <x:c r="AA39" s="2"/>
      <x:c r="AB39" s="2"/>
      <x:c r="AC39" s="2"/>
      <x:c r="AD39" s="2"/>
      <x:c r="AE39" s="2"/>
      <x:c r="AF39" s="2"/>
      <x:c r="AG39" s="2"/>
      <x:c r="AH39" s="2"/>
    </x:row>
    <x:row r="40" ht="24" customHeight="1">
      <x:c r="A40" s="1"/>
      <x:c r="B40" s="1"/>
      <x:c r="C40" s="2"/>
      <x:c r="D40" s="2"/>
      <x:c r="E40" s="2"/>
      <x:c r="F40" s="2"/>
      <x:c r="G40" s="2"/>
      <x:c r="H40" s="2"/>
      <x:c r="I40" s="2"/>
      <x:c r="J40" s="2"/>
      <x:c r="K40" s="2"/>
      <x:c r="L40" s="2"/>
      <x:c r="M40" s="2"/>
      <x:c r="N40" s="2"/>
      <x:c r="O40" s="2"/>
      <x:c r="P40" s="2"/>
      <x:c r="Q40" s="2"/>
      <x:c r="R40" s="2"/>
      <x:c r="S40" s="2"/>
      <x:c r="T40" s="2"/>
      <x:c r="U40" s="2"/>
      <x:c r="V40" s="2"/>
      <x:c r="W40" s="2"/>
      <x:c r="X40" s="2"/>
      <x:c r="Y40" s="2"/>
      <x:c r="Z40" s="2"/>
      <x:c r="AA40" s="2"/>
      <x:c r="AB40" s="2"/>
      <x:c r="AC40" s="2"/>
      <x:c r="AD40" s="2"/>
      <x:c r="AE40" s="2"/>
      <x:c r="AF40" s="2"/>
      <x:c r="AG40" s="2"/>
      <x:c r="AH40" s="2"/>
    </x:row>
    <x:row r="41" ht="24" customHeight="1">
      <x:c r="A41" s="1"/>
      <x:c r="B41" s="1"/>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c r="AE41" s="2"/>
      <x:c r="AF41" s="2"/>
      <x:c r="AG41" s="2"/>
      <x:c r="AH41" s="2"/>
    </x:row>
    <x:row r="42" ht="24" customHeight="1">
      <x:c r="A42" s="1"/>
      <x:c r="B42" s="1"/>
      <x:c r="C42" s="2"/>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c r="AE42" s="2"/>
      <x:c r="AF42" s="2"/>
      <x:c r="AG42" s="2"/>
      <x:c r="AH42" s="2"/>
    </x:row>
    <x:row r="43" ht="24" customHeight="1">
      <x:c r="A43" s="1"/>
      <x:c r="B43" s="1"/>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c r="AE43" s="2"/>
      <x:c r="AF43" s="2"/>
      <x:c r="AG43" s="2"/>
      <x:c r="AH43" s="2"/>
    </x:row>
    <x:row r="44" ht="24" customHeight="1">
      <x:c r="A44" s="1"/>
      <x:c r="B44" s="1"/>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c r="AE44" s="2"/>
      <x:c r="AF44" s="2"/>
      <x:c r="AG44" s="2"/>
      <x:c r="AH44" s="2"/>
    </x:row>
    <x:row r="45" ht="24" customHeight="1">
      <x:c r="A45" s="1"/>
      <x:c r="B45" s="1"/>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c r="AE45" s="2"/>
      <x:c r="AF45" s="2"/>
      <x:c r="AG45" s="2"/>
      <x:c r="AH45" s="2"/>
    </x:row>
    <x:row r="46" ht="24" customHeight="1">
      <x:c r="A46" s="1"/>
      <x:c r="B46" s="1"/>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c r="AC46" s="2"/>
      <x:c r="AD46" s="2"/>
      <x:c r="AE46" s="2"/>
      <x:c r="AF46" s="2"/>
      <x:c r="AG46" s="2"/>
      <x:c r="AH46" s="2"/>
    </x:row>
    <x:row r="47" ht="24" customHeight="1">
      <x:c r="A47" s="1"/>
      <x:c r="B47" s="1"/>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c r="AE47" s="2"/>
      <x:c r="AF47" s="2"/>
      <x:c r="AG47" s="2"/>
      <x:c r="AH47" s="2"/>
    </x:row>
    <x:row r="48" ht="24" customHeight="1">
      <x:c r="A48" s="1"/>
      <x:c r="B48" s="1"/>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c r="AE48" s="2"/>
      <x:c r="AF48" s="2"/>
      <x:c r="AG48" s="2"/>
      <x:c r="AH48" s="2"/>
    </x:row>
    <x:row r="49" ht="24" customHeight="1">
      <x:c r="A49" s="1"/>
      <x:c r="B49" s="1"/>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c r="AE49" s="2"/>
      <x:c r="AF49" s="2"/>
      <x:c r="AG49" s="2"/>
      <x:c r="AH49" s="2"/>
    </x:row>
    <x:row r="50" ht="24" customHeight="1">
      <x:c r="A50" s="1"/>
      <x:c r="B50" s="1"/>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c r="AE50" s="2"/>
      <x:c r="AF50" s="2"/>
      <x:c r="AG50" s="2"/>
      <x:c r="AH50" s="2"/>
    </x:row>
    <x:row r="51" ht="24" customHeight="1">
      <x:c r="A51" s="1"/>
      <x:c r="B51" s="1"/>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c r="AE51" s="2"/>
      <x:c r="AF51" s="2"/>
      <x:c r="AG51" s="2"/>
      <x:c r="AH51" s="2"/>
    </x:row>
    <x:row r="52" ht="24" customHeight="1">
      <x:c r="A52" s="1"/>
      <x:c r="B52" s="1"/>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c r="AE52" s="2"/>
      <x:c r="AF52" s="2"/>
      <x:c r="AG52" s="2"/>
      <x:c r="AH52" s="2"/>
    </x:row>
    <x:row r="53" ht="24" customHeight="1">
      <x:c r="A53" s="1"/>
      <x:c r="B53" s="1"/>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c r="AE53" s="2"/>
      <x:c r="AF53" s="2"/>
      <x:c r="AG53" s="2"/>
      <x:c r="AH53" s="2"/>
    </x:row>
    <x:row r="54" ht="24" customHeight="1">
      <x:c r="A54" s="1"/>
      <x:c r="B54" s="1"/>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c r="AE54" s="2"/>
      <x:c r="AF54" s="2"/>
      <x:c r="AG54" s="2"/>
      <x:c r="AH54" s="2"/>
    </x:row>
    <x:row r="55" ht="24" customHeight="1">
      <x:c r="A55" s="1"/>
      <x:c r="B55" s="1"/>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c r="AE55" s="2"/>
      <x:c r="AF55" s="2"/>
      <x:c r="AG55" s="2"/>
      <x:c r="AH55" s="2"/>
    </x:row>
    <x:row r="56" ht="24" customHeight="1">
      <x:c r="A56" s="1"/>
      <x:c r="B56" s="1"/>
      <x:c r="C56" s="2"/>
      <x:c r="D56" s="2"/>
      <x:c r="E56" s="2"/>
      <x:c r="F56" s="2"/>
      <x:c r="G56" s="2"/>
      <x:c r="H56" s="2"/>
      <x:c r="I56" s="2"/>
      <x:c r="J56" s="2"/>
      <x:c r="K56" s="2"/>
      <x:c r="L56" s="2"/>
      <x:c r="M56" s="2"/>
      <x:c r="N56" s="2"/>
      <x:c r="O56" s="2"/>
      <x:c r="P56" s="2"/>
      <x:c r="Q56" s="2"/>
      <x:c r="R56" s="2"/>
      <x:c r="S56" s="2"/>
      <x:c r="T56" s="2"/>
      <x:c r="U56" s="2"/>
      <x:c r="V56" s="2"/>
      <x:c r="W56" s="2"/>
      <x:c r="X56" s="2"/>
      <x:c r="Y56" s="2"/>
      <x:c r="Z56" s="2"/>
      <x:c r="AA56" s="2"/>
      <x:c r="AB56" s="2"/>
      <x:c r="AC56" s="2"/>
      <x:c r="AD56" s="2"/>
      <x:c r="AE56" s="2"/>
      <x:c r="AF56" s="2"/>
      <x:c r="AG56" s="2"/>
      <x:c r="AH56" s="2"/>
    </x:row>
    <x:row r="57" ht="24" customHeight="1">
      <x:c r="A57" s="1"/>
      <x:c r="B57" s="1"/>
      <x:c r="C57" s="2"/>
      <x:c r="D57" s="2"/>
      <x:c r="E57" s="2"/>
      <x:c r="F57" s="2"/>
      <x:c r="G57" s="2"/>
      <x:c r="H57" s="2"/>
      <x:c r="I57" s="2"/>
      <x:c r="J57" s="2"/>
      <x:c r="K57" s="2"/>
      <x:c r="L57" s="2"/>
      <x:c r="M57" s="2"/>
      <x:c r="N57" s="2"/>
      <x:c r="O57" s="2"/>
      <x:c r="P57" s="2"/>
      <x:c r="Q57" s="2"/>
      <x:c r="R57" s="2"/>
      <x:c r="S57" s="2"/>
      <x:c r="T57" s="2"/>
      <x:c r="U57" s="2"/>
      <x:c r="V57" s="2"/>
      <x:c r="W57" s="2"/>
      <x:c r="X57" s="2"/>
      <x:c r="Y57" s="2"/>
      <x:c r="Z57" s="2"/>
      <x:c r="AA57" s="2"/>
      <x:c r="AB57" s="2"/>
      <x:c r="AC57" s="2"/>
      <x:c r="AD57" s="2"/>
      <x:c r="AE57" s="2"/>
      <x:c r="AF57" s="2"/>
      <x:c r="AG57" s="2"/>
      <x:c r="AH57" s="2"/>
    </x:row>
    <x:row r="58" ht="24" customHeight="1">
      <x:c r="A58" s="1"/>
      <x:c r="B58" s="1"/>
      <x:c r="C58" s="2"/>
      <x:c r="D58" s="2"/>
      <x:c r="E58" s="2"/>
      <x:c r="F58" s="2"/>
      <x:c r="G58" s="2"/>
      <x:c r="H58" s="2"/>
      <x:c r="I58" s="2"/>
      <x:c r="J58" s="2"/>
      <x:c r="K58" s="2"/>
      <x:c r="L58" s="2"/>
      <x:c r="M58" s="2"/>
      <x:c r="N58" s="2"/>
      <x:c r="O58" s="2"/>
      <x:c r="P58" s="2"/>
      <x:c r="Q58" s="2"/>
      <x:c r="R58" s="2"/>
      <x:c r="S58" s="2"/>
      <x:c r="T58" s="2"/>
      <x:c r="U58" s="2"/>
      <x:c r="V58" s="2"/>
      <x:c r="W58" s="2"/>
      <x:c r="X58" s="2"/>
      <x:c r="Y58" s="2"/>
      <x:c r="Z58" s="2"/>
      <x:c r="AA58" s="2"/>
      <x:c r="AB58" s="2"/>
      <x:c r="AC58" s="2"/>
      <x:c r="AD58" s="2"/>
      <x:c r="AE58" s="2"/>
      <x:c r="AF58" s="2"/>
      <x:c r="AG58" s="2"/>
      <x:c r="AH58" s="2"/>
    </x:row>
    <x:row r="59" ht="24" customHeight="1">
      <x:c r="A59" s="1"/>
      <x:c r="B59" s="1"/>
      <x:c r="C59" s="2"/>
      <x:c r="D59" s="2"/>
      <x:c r="E59" s="2"/>
      <x:c r="F59" s="2"/>
      <x:c r="G59" s="2"/>
      <x:c r="H59" s="2"/>
      <x:c r="I59" s="2"/>
      <x:c r="J59" s="2"/>
      <x:c r="K59" s="2"/>
      <x:c r="L59" s="2"/>
      <x:c r="M59" s="2"/>
      <x:c r="N59" s="2"/>
      <x:c r="O59" s="2"/>
      <x:c r="P59" s="2"/>
      <x:c r="Q59" s="2"/>
      <x:c r="R59" s="2"/>
      <x:c r="S59" s="2"/>
      <x:c r="T59" s="2"/>
      <x:c r="U59" s="2"/>
      <x:c r="V59" s="2"/>
      <x:c r="W59" s="2"/>
      <x:c r="X59" s="2"/>
      <x:c r="Y59" s="2"/>
      <x:c r="Z59" s="2"/>
      <x:c r="AA59" s="2"/>
      <x:c r="AB59" s="2"/>
      <x:c r="AC59" s="2"/>
      <x:c r="AD59" s="2"/>
      <x:c r="AE59" s="2"/>
      <x:c r="AF59" s="2"/>
      <x:c r="AG59" s="2"/>
      <x:c r="AH59" s="2"/>
    </x:row>
    <x:row r="60" ht="24" customHeight="1">
      <x:c r="A60" s="1"/>
      <x:c r="B60" s="1"/>
      <x:c r="C60" s="2"/>
      <x:c r="D60" s="2"/>
      <x:c r="E60" s="2"/>
      <x:c r="F60" s="2"/>
      <x:c r="G60" s="2"/>
      <x:c r="H60" s="2"/>
      <x:c r="I60" s="2"/>
      <x:c r="J60" s="2"/>
      <x:c r="K60" s="2"/>
      <x:c r="L60" s="2"/>
      <x:c r="M60" s="2"/>
      <x:c r="N60" s="2"/>
      <x:c r="O60" s="2"/>
      <x:c r="P60" s="2"/>
      <x:c r="Q60" s="2"/>
      <x:c r="R60" s="2"/>
      <x:c r="S60" s="2"/>
      <x:c r="T60" s="2"/>
      <x:c r="U60" s="2"/>
      <x:c r="V60" s="2"/>
      <x:c r="W60" s="2"/>
      <x:c r="X60" s="2"/>
      <x:c r="Y60" s="2"/>
      <x:c r="Z60" s="2"/>
      <x:c r="AA60" s="2"/>
      <x:c r="AB60" s="2"/>
      <x:c r="AC60" s="2"/>
      <x:c r="AD60" s="2"/>
      <x:c r="AE60" s="2"/>
      <x:c r="AF60" s="2"/>
      <x:c r="AG60" s="2"/>
      <x:c r="AH60" s="2"/>
    </x:row>
    <x:row r="61" ht="24" customHeight="1">
      <x:c r="A61" s="1"/>
      <x:c r="B61" s="1"/>
      <x:c r="C61" s="2"/>
      <x:c r="D61" s="2"/>
      <x:c r="E61" s="2"/>
      <x:c r="F61" s="2"/>
      <x:c r="G61" s="2"/>
      <x:c r="H61" s="2"/>
      <x:c r="I61" s="2"/>
      <x:c r="J61" s="2"/>
      <x:c r="K61" s="2"/>
      <x:c r="L61" s="2"/>
      <x:c r="M61" s="2"/>
      <x:c r="N61" s="2"/>
      <x:c r="O61" s="2"/>
      <x:c r="P61" s="2"/>
      <x:c r="Q61" s="2"/>
      <x:c r="R61" s="2"/>
      <x:c r="S61" s="2"/>
      <x:c r="T61" s="2"/>
      <x:c r="U61" s="2"/>
      <x:c r="V61" s="2"/>
      <x:c r="W61" s="2"/>
      <x:c r="X61" s="2"/>
      <x:c r="Y61" s="2"/>
      <x:c r="Z61" s="2"/>
      <x:c r="AA61" s="2"/>
      <x:c r="AB61" s="2"/>
      <x:c r="AC61" s="2"/>
      <x:c r="AD61" s="2"/>
      <x:c r="AE61" s="2"/>
      <x:c r="AF61" s="2"/>
      <x:c r="AG61" s="2"/>
      <x:c r="AH61" s="2"/>
    </x:row>
    <x:row r="62" ht="24" customHeight="1">
      <x:c r="A62" s="1"/>
      <x:c r="B62" s="1"/>
      <x:c r="C62" s="2"/>
      <x:c r="D62" s="2"/>
      <x:c r="E62" s="2"/>
      <x:c r="F62" s="2"/>
      <x:c r="G62" s="2"/>
      <x:c r="H62" s="2"/>
      <x:c r="I62" s="2"/>
      <x:c r="J62" s="2"/>
      <x:c r="K62" s="2"/>
      <x:c r="L62" s="2"/>
      <x:c r="M62" s="2"/>
      <x:c r="N62" s="2"/>
      <x:c r="O62" s="2"/>
      <x:c r="P62" s="2"/>
      <x:c r="Q62" s="2"/>
      <x:c r="R62" s="2"/>
      <x:c r="S62" s="2"/>
      <x:c r="T62" s="2"/>
      <x:c r="U62" s="2"/>
      <x:c r="V62" s="2"/>
      <x:c r="W62" s="2"/>
      <x:c r="X62" s="2"/>
      <x:c r="Y62" s="2"/>
      <x:c r="Z62" s="2"/>
      <x:c r="AA62" s="2"/>
      <x:c r="AB62" s="2"/>
      <x:c r="AC62" s="2"/>
      <x:c r="AD62" s="2"/>
      <x:c r="AE62" s="2"/>
      <x:c r="AF62" s="2"/>
      <x:c r="AG62" s="2"/>
      <x:c r="AH62" s="2"/>
    </x:row>
    <x:row r="63" ht="24" customHeight="1">
      <x:c r="A63" s="1"/>
      <x:c r="B63" s="1"/>
      <x:c r="C63" s="2"/>
      <x:c r="D63" s="2"/>
      <x:c r="E63" s="2"/>
      <x:c r="F63" s="2"/>
      <x:c r="G63" s="2"/>
      <x:c r="H63" s="2"/>
      <x:c r="I63" s="2"/>
      <x:c r="J63" s="2"/>
      <x:c r="K63" s="2"/>
      <x:c r="L63" s="2"/>
      <x:c r="M63" s="2"/>
      <x:c r="N63" s="2"/>
      <x:c r="O63" s="2"/>
      <x:c r="P63" s="2"/>
      <x:c r="Q63" s="2"/>
      <x:c r="R63" s="2"/>
      <x:c r="S63" s="2"/>
      <x:c r="T63" s="2"/>
      <x:c r="U63" s="2"/>
      <x:c r="V63" s="2"/>
      <x:c r="W63" s="2"/>
      <x:c r="X63" s="2"/>
      <x:c r="Y63" s="2"/>
      <x:c r="Z63" s="2"/>
      <x:c r="AA63" s="2"/>
      <x:c r="AB63" s="2"/>
      <x:c r="AC63" s="2"/>
      <x:c r="AD63" s="2"/>
      <x:c r="AE63" s="2"/>
      <x:c r="AF63" s="2"/>
      <x:c r="AG63" s="2"/>
      <x:c r="AH63" s="2"/>
    </x:row>
    <x:row r="64" ht="24" customHeight="1">
      <x:c r="A64" s="1"/>
      <x:c r="B64" s="1"/>
      <x:c r="C64" s="2"/>
      <x:c r="D64" s="2"/>
      <x:c r="E64" s="2"/>
      <x:c r="F64" s="2"/>
      <x:c r="G64" s="2"/>
      <x:c r="H64" s="2"/>
      <x:c r="I64" s="2"/>
      <x:c r="J64" s="2"/>
      <x:c r="K64" s="2"/>
      <x:c r="L64" s="2"/>
      <x:c r="M64" s="2"/>
      <x:c r="N64" s="2"/>
      <x:c r="O64" s="2"/>
      <x:c r="P64" s="2"/>
      <x:c r="Q64" s="2"/>
      <x:c r="R64" s="2"/>
      <x:c r="S64" s="2"/>
      <x:c r="T64" s="2"/>
      <x:c r="U64" s="2"/>
      <x:c r="V64" s="2"/>
      <x:c r="W64" s="2"/>
      <x:c r="X64" s="2"/>
      <x:c r="Y64" s="2"/>
      <x:c r="Z64" s="2"/>
      <x:c r="AA64" s="2"/>
      <x:c r="AB64" s="2"/>
      <x:c r="AC64" s="2"/>
      <x:c r="AD64" s="2"/>
      <x:c r="AE64" s="2"/>
      <x:c r="AF64" s="2"/>
      <x:c r="AG64" s="2"/>
      <x:c r="AH64" s="2"/>
    </x:row>
    <x:row r="65" ht="24" customHeight="1">
      <x:c r="A65" s="1"/>
      <x:c r="B65" s="1"/>
      <x:c r="C65" s="2"/>
      <x:c r="D65" s="2"/>
      <x:c r="E65" s="2"/>
      <x:c r="F65" s="2"/>
      <x:c r="G65" s="2"/>
      <x:c r="H65" s="2"/>
      <x:c r="I65" s="2"/>
      <x:c r="J65" s="2"/>
      <x:c r="K65" s="2"/>
      <x:c r="L65" s="2"/>
      <x:c r="M65" s="2"/>
      <x:c r="N65" s="2"/>
      <x:c r="O65" s="2"/>
      <x:c r="P65" s="2"/>
      <x:c r="Q65" s="2"/>
      <x:c r="R65" s="2"/>
      <x:c r="S65" s="2"/>
      <x:c r="T65" s="2"/>
      <x:c r="U65" s="2"/>
      <x:c r="V65" s="2"/>
      <x:c r="W65" s="2"/>
      <x:c r="X65" s="2"/>
      <x:c r="Y65" s="2"/>
      <x:c r="Z65" s="2"/>
      <x:c r="AA65" s="2"/>
      <x:c r="AB65" s="2"/>
      <x:c r="AC65" s="2"/>
      <x:c r="AD65" s="2"/>
      <x:c r="AE65" s="2"/>
      <x:c r="AF65" s="2"/>
      <x:c r="AG65" s="2"/>
      <x:c r="AH65" s="2"/>
    </x:row>
    <x:row r="66" ht="24" customHeight="1">
      <x:c r="A66" s="1"/>
      <x:c r="B66" s="1"/>
      <x:c r="C66" s="2"/>
      <x:c r="D66" s="2"/>
      <x:c r="E66" s="2"/>
      <x:c r="F66" s="2"/>
      <x:c r="G66" s="2"/>
      <x:c r="H66" s="2"/>
      <x:c r="I66" s="2"/>
      <x:c r="J66" s="2"/>
      <x:c r="K66" s="2"/>
      <x:c r="L66" s="2"/>
      <x:c r="M66" s="2"/>
      <x:c r="N66" s="2"/>
      <x:c r="O66" s="2"/>
      <x:c r="P66" s="2"/>
      <x:c r="Q66" s="2"/>
      <x:c r="R66" s="2"/>
      <x:c r="S66" s="2"/>
      <x:c r="T66" s="2"/>
      <x:c r="U66" s="2"/>
      <x:c r="V66" s="2"/>
      <x:c r="W66" s="2"/>
      <x:c r="X66" s="2"/>
      <x:c r="Y66" s="2"/>
      <x:c r="Z66" s="2"/>
      <x:c r="AA66" s="2"/>
      <x:c r="AB66" s="2"/>
      <x:c r="AC66" s="2"/>
      <x:c r="AD66" s="2"/>
      <x:c r="AE66" s="2"/>
      <x:c r="AF66" s="2"/>
      <x:c r="AG66" s="2"/>
      <x:c r="AH66" s="2"/>
    </x:row>
    <x:row r="67" ht="24" customHeight="1">
      <x:c r="A67" s="1"/>
      <x:c r="B67" s="1"/>
      <x:c r="C67" s="2"/>
      <x:c r="D67" s="2"/>
      <x:c r="E67" s="2"/>
      <x:c r="F67" s="2"/>
      <x:c r="G67" s="2"/>
      <x:c r="H67" s="2"/>
      <x:c r="I67" s="2"/>
      <x:c r="J67" s="2"/>
      <x:c r="K67" s="2"/>
      <x:c r="L67" s="2"/>
      <x:c r="M67" s="2"/>
      <x:c r="N67" s="2"/>
      <x:c r="O67" s="2"/>
      <x:c r="P67" s="2"/>
      <x:c r="Q67" s="2"/>
      <x:c r="R67" s="2"/>
      <x:c r="S67" s="2"/>
      <x:c r="T67" s="2"/>
      <x:c r="U67" s="2"/>
      <x:c r="V67" s="2"/>
      <x:c r="W67" s="2"/>
      <x:c r="X67" s="2"/>
      <x:c r="Y67" s="2"/>
      <x:c r="Z67" s="2"/>
      <x:c r="AA67" s="2"/>
      <x:c r="AB67" s="2"/>
      <x:c r="AC67" s="2"/>
      <x:c r="AD67" s="2"/>
      <x:c r="AE67" s="2"/>
      <x:c r="AF67" s="2"/>
      <x:c r="AG67" s="2"/>
      <x:c r="AH67" s="2"/>
    </x:row>
    <x:row r="68" ht="24" customHeight="1">
      <x:c r="A68" s="1"/>
      <x:c r="B68" s="1"/>
      <x:c r="C68" s="2"/>
      <x:c r="D68" s="2"/>
      <x:c r="E68" s="2"/>
      <x:c r="F68" s="2"/>
      <x:c r="G68" s="2"/>
      <x:c r="H68" s="2"/>
      <x:c r="I68" s="2"/>
      <x:c r="J68" s="2"/>
      <x:c r="K68" s="2"/>
      <x:c r="L68" s="2"/>
      <x:c r="M68" s="2"/>
      <x:c r="N68" s="2"/>
      <x:c r="O68" s="2"/>
      <x:c r="P68" s="2"/>
      <x:c r="Q68" s="2"/>
      <x:c r="R68" s="2"/>
      <x:c r="S68" s="2"/>
      <x:c r="T68" s="2"/>
      <x:c r="U68" s="2"/>
      <x:c r="V68" s="2"/>
      <x:c r="W68" s="2"/>
      <x:c r="X68" s="2"/>
      <x:c r="Y68" s="2"/>
      <x:c r="Z68" s="2"/>
      <x:c r="AA68" s="2"/>
      <x:c r="AB68" s="2"/>
      <x:c r="AC68" s="2"/>
      <x:c r="AD68" s="2"/>
      <x:c r="AE68" s="2"/>
      <x:c r="AF68" s="2"/>
      <x:c r="AG68" s="2"/>
      <x:c r="AH68" s="2"/>
    </x:row>
    <x:row r="69" ht="24" customHeight="1">
      <x:c r="A69" s="1"/>
      <x:c r="B69" s="1"/>
      <x:c r="C69" s="2"/>
      <x:c r="D69" s="2"/>
      <x:c r="E69" s="2"/>
      <x:c r="F69" s="2"/>
      <x:c r="G69" s="2"/>
      <x:c r="H69" s="2"/>
      <x:c r="I69" s="2"/>
      <x:c r="J69" s="2"/>
      <x:c r="K69" s="2"/>
      <x:c r="L69" s="2"/>
      <x:c r="M69" s="2"/>
      <x:c r="N69" s="2"/>
      <x:c r="O69" s="2"/>
      <x:c r="P69" s="2"/>
      <x:c r="Q69" s="2"/>
      <x:c r="R69" s="2"/>
      <x:c r="S69" s="2"/>
      <x:c r="T69" s="2"/>
      <x:c r="U69" s="2"/>
      <x:c r="V69" s="2"/>
      <x:c r="W69" s="2"/>
      <x:c r="X69" s="2"/>
      <x:c r="Y69" s="2"/>
      <x:c r="Z69" s="2"/>
      <x:c r="AA69" s="2"/>
      <x:c r="AB69" s="2"/>
      <x:c r="AC69" s="2"/>
      <x:c r="AD69" s="2"/>
      <x:c r="AE69" s="2"/>
      <x:c r="AF69" s="2"/>
      <x:c r="AG69" s="2"/>
      <x:c r="AH69" s="2"/>
    </x:row>
    <x:row r="70" ht="24" customHeight="1">
      <x:c r="A70" s="1"/>
      <x:c r="B70" s="1"/>
      <x:c r="C70" s="2"/>
      <x:c r="D70" s="2"/>
      <x:c r="E70" s="2"/>
      <x:c r="F70" s="2"/>
      <x:c r="G70" s="2"/>
      <x:c r="H70" s="2"/>
      <x:c r="I70" s="2"/>
      <x:c r="J70" s="2"/>
      <x:c r="K70" s="2"/>
      <x:c r="L70" s="2"/>
      <x:c r="M70" s="2"/>
      <x:c r="N70" s="2"/>
      <x:c r="O70" s="2"/>
      <x:c r="P70" s="2"/>
      <x:c r="Q70" s="2"/>
      <x:c r="R70" s="2"/>
      <x:c r="S70" s="2"/>
      <x:c r="T70" s="2"/>
      <x:c r="U70" s="2"/>
      <x:c r="V70" s="2"/>
      <x:c r="W70" s="2"/>
      <x:c r="X70" s="2"/>
      <x:c r="Y70" s="2"/>
      <x:c r="Z70" s="2"/>
      <x:c r="AA70" s="2"/>
      <x:c r="AB70" s="2"/>
      <x:c r="AC70" s="2"/>
      <x:c r="AD70" s="2"/>
      <x:c r="AE70" s="2"/>
      <x:c r="AF70" s="2"/>
      <x:c r="AG70" s="2"/>
      <x:c r="AH70" s="2"/>
    </x:row>
    <x:row r="71" ht="24" customHeight="1">
      <x:c r="A71" s="1"/>
      <x:c r="B71" s="1"/>
      <x:c r="C71" s="2"/>
      <x:c r="D71" s="2"/>
      <x:c r="E71" s="2"/>
      <x:c r="F71" s="2"/>
      <x:c r="G71" s="2"/>
      <x:c r="H71" s="2"/>
      <x:c r="I71" s="2"/>
      <x:c r="J71" s="2"/>
      <x:c r="K71" s="2"/>
      <x:c r="L71" s="2"/>
      <x:c r="M71" s="2"/>
      <x:c r="N71" s="2"/>
      <x:c r="O71" s="2"/>
      <x:c r="P71" s="2"/>
      <x:c r="Q71" s="2"/>
      <x:c r="R71" s="2"/>
      <x:c r="S71" s="2"/>
      <x:c r="T71" s="2"/>
      <x:c r="U71" s="2"/>
      <x:c r="V71" s="2"/>
      <x:c r="W71" s="2"/>
      <x:c r="X71" s="2"/>
      <x:c r="Y71" s="2"/>
      <x:c r="Z71" s="2"/>
      <x:c r="AA71" s="2"/>
      <x:c r="AB71" s="2"/>
      <x:c r="AC71" s="2"/>
      <x:c r="AD71" s="2"/>
      <x:c r="AE71" s="2"/>
      <x:c r="AF71" s="2"/>
      <x:c r="AG71" s="2"/>
      <x:c r="AH71" s="2"/>
    </x:row>
    <x:row r="72" ht="24" customHeight="1">
      <x:c r="A72" s="1"/>
      <x:c r="B72" s="1"/>
      <x:c r="C72" s="2"/>
      <x:c r="D72" s="2"/>
      <x:c r="E72" s="2"/>
      <x:c r="F72" s="2"/>
      <x:c r="G72" s="2"/>
      <x:c r="H72" s="2"/>
      <x:c r="I72" s="2"/>
      <x:c r="J72" s="2"/>
      <x:c r="K72" s="2"/>
      <x:c r="L72" s="2"/>
      <x:c r="M72" s="2"/>
      <x:c r="N72" s="2"/>
      <x:c r="O72" s="2"/>
      <x:c r="P72" s="2"/>
      <x:c r="Q72" s="2"/>
      <x:c r="R72" s="2"/>
      <x:c r="S72" s="2"/>
      <x:c r="T72" s="2"/>
      <x:c r="U72" s="2"/>
      <x:c r="V72" s="2"/>
      <x:c r="W72" s="2"/>
      <x:c r="X72" s="2"/>
      <x:c r="Y72" s="2"/>
      <x:c r="Z72" s="2"/>
      <x:c r="AA72" s="2"/>
      <x:c r="AB72" s="2"/>
      <x:c r="AC72" s="2"/>
      <x:c r="AD72" s="2"/>
      <x:c r="AE72" s="2"/>
      <x:c r="AF72" s="2"/>
      <x:c r="AG72" s="2"/>
      <x:c r="AH72" s="2"/>
    </x:row>
    <x:row r="73" ht="24" customHeight="1">
      <x:c r="A73" s="1"/>
      <x:c r="B73" s="1"/>
      <x:c r="C73" s="2"/>
      <x:c r="D73" s="2"/>
      <x:c r="E73" s="2"/>
      <x:c r="F73" s="2"/>
      <x:c r="G73" s="2"/>
      <x:c r="H73" s="2"/>
      <x:c r="I73" s="2"/>
      <x:c r="J73" s="2"/>
      <x:c r="K73" s="2"/>
      <x:c r="L73" s="2"/>
      <x:c r="M73" s="2"/>
      <x:c r="N73" s="2"/>
      <x:c r="O73" s="2"/>
      <x:c r="P73" s="2"/>
      <x:c r="Q73" s="2"/>
      <x:c r="R73" s="2"/>
      <x:c r="S73" s="2"/>
      <x:c r="T73" s="2"/>
      <x:c r="U73" s="2"/>
      <x:c r="V73" s="2"/>
      <x:c r="W73" s="2"/>
      <x:c r="X73" s="2"/>
      <x:c r="Y73" s="2"/>
      <x:c r="Z73" s="2"/>
      <x:c r="AA73" s="2"/>
      <x:c r="AB73" s="2"/>
      <x:c r="AC73" s="2"/>
      <x:c r="AD73" s="2"/>
      <x:c r="AE73" s="2"/>
      <x:c r="AF73" s="2"/>
      <x:c r="AG73" s="2"/>
      <x:c r="AH73" s="2"/>
    </x:row>
    <x:row r="74" ht="24" customHeight="1">
      <x:c r="A74" s="1"/>
      <x:c r="B74" s="1"/>
      <x:c r="C74" s="2"/>
      <x:c r="D74" s="2"/>
      <x:c r="E74" s="2"/>
      <x:c r="F74" s="2"/>
      <x:c r="G74" s="2"/>
      <x:c r="H74" s="2"/>
      <x:c r="I74" s="2"/>
      <x:c r="J74" s="2"/>
      <x:c r="K74" s="2"/>
      <x:c r="L74" s="2"/>
      <x:c r="M74" s="2"/>
      <x:c r="N74" s="2"/>
      <x:c r="O74" s="2"/>
      <x:c r="P74" s="2"/>
      <x:c r="Q74" s="2"/>
      <x:c r="R74" s="2"/>
      <x:c r="S74" s="2"/>
      <x:c r="T74" s="2"/>
      <x:c r="U74" s="2"/>
      <x:c r="V74" s="2"/>
      <x:c r="W74" s="2"/>
      <x:c r="X74" s="2"/>
      <x:c r="Y74" s="2"/>
      <x:c r="Z74" s="2"/>
      <x:c r="AA74" s="2"/>
      <x:c r="AB74" s="2"/>
      <x:c r="AC74" s="2"/>
      <x:c r="AD74" s="2"/>
      <x:c r="AE74" s="2"/>
      <x:c r="AF74" s="2"/>
      <x:c r="AG74" s="2"/>
      <x:c r="AH74" s="2"/>
    </x:row>
    <x:row r="75" ht="24" customHeight="1">
      <x:c r="A75" s="1"/>
      <x:c r="B75" s="1"/>
      <x:c r="C75" s="2"/>
      <x:c r="D75" s="2"/>
      <x:c r="E75" s="2"/>
      <x:c r="F75" s="2"/>
      <x:c r="G75" s="2"/>
      <x:c r="H75" s="2"/>
      <x:c r="I75" s="2"/>
      <x:c r="J75" s="2"/>
      <x:c r="K75" s="2"/>
      <x:c r="L75" s="2"/>
      <x:c r="M75" s="2"/>
      <x:c r="N75" s="2"/>
      <x:c r="O75" s="2"/>
      <x:c r="P75" s="2"/>
      <x:c r="Q75" s="2"/>
      <x:c r="R75" s="2"/>
      <x:c r="S75" s="2"/>
      <x:c r="T75" s="2"/>
      <x:c r="U75" s="2"/>
      <x:c r="V75" s="2"/>
      <x:c r="W75" s="2"/>
      <x:c r="X75" s="2"/>
      <x:c r="Y75" s="2"/>
      <x:c r="Z75" s="2"/>
      <x:c r="AA75" s="2"/>
      <x:c r="AB75" s="2"/>
      <x:c r="AC75" s="2"/>
      <x:c r="AD75" s="2"/>
      <x:c r="AE75" s="2"/>
      <x:c r="AF75" s="2"/>
      <x:c r="AG75" s="2"/>
      <x:c r="AH75" s="2"/>
    </x:row>
    <x:row r="76" ht="24" customHeight="1">
      <x:c r="A76" s="1"/>
      <x:c r="B76" s="1"/>
      <x:c r="C76" s="2"/>
      <x:c r="D76" s="2"/>
      <x:c r="E76" s="2"/>
      <x:c r="F76" s="2"/>
      <x:c r="G76" s="2"/>
      <x:c r="H76" s="2"/>
      <x:c r="I76" s="2"/>
      <x:c r="J76" s="2"/>
      <x:c r="K76" s="2"/>
      <x:c r="L76" s="2"/>
      <x:c r="M76" s="2"/>
      <x:c r="N76" s="2"/>
      <x:c r="O76" s="2"/>
      <x:c r="P76" s="2"/>
      <x:c r="Q76" s="2"/>
      <x:c r="R76" s="2"/>
      <x:c r="S76" s="2"/>
      <x:c r="T76" s="2"/>
      <x:c r="U76" s="2"/>
      <x:c r="V76" s="2"/>
      <x:c r="W76" s="2"/>
      <x:c r="X76" s="2"/>
      <x:c r="Y76" s="2"/>
      <x:c r="Z76" s="2"/>
      <x:c r="AA76" s="2"/>
      <x:c r="AB76" s="2"/>
      <x:c r="AC76" s="2"/>
      <x:c r="AD76" s="2"/>
      <x:c r="AE76" s="2"/>
      <x:c r="AF76" s="2"/>
      <x:c r="AG76" s="2"/>
      <x:c r="AH76" s="2"/>
    </x:row>
    <x:row r="77" ht="24" customHeight="1">
      <x:c r="A77" s="1"/>
      <x:c r="B77" s="1"/>
      <x:c r="C77" s="2"/>
      <x:c r="D77" s="2"/>
      <x:c r="E77" s="2"/>
      <x:c r="F77" s="2"/>
      <x:c r="G77" s="2"/>
      <x:c r="H77" s="2"/>
      <x:c r="I77" s="2"/>
      <x:c r="J77" s="2"/>
      <x:c r="K77" s="2"/>
      <x:c r="L77" s="2"/>
      <x:c r="M77" s="2"/>
      <x:c r="N77" s="2"/>
      <x:c r="O77" s="2"/>
      <x:c r="P77" s="2"/>
      <x:c r="Q77" s="2"/>
      <x:c r="R77" s="2"/>
      <x:c r="S77" s="2"/>
      <x:c r="T77" s="2"/>
      <x:c r="U77" s="2"/>
      <x:c r="V77" s="2"/>
      <x:c r="W77" s="2"/>
      <x:c r="X77" s="2"/>
      <x:c r="Y77" s="2"/>
      <x:c r="Z77" s="2"/>
      <x:c r="AA77" s="2"/>
      <x:c r="AB77" s="2"/>
      <x:c r="AC77" s="2"/>
      <x:c r="AD77" s="2"/>
      <x:c r="AE77" s="2"/>
      <x:c r="AF77" s="2"/>
      <x:c r="AG77" s="2"/>
      <x:c r="AH77" s="2"/>
    </x:row>
    <x:row r="78" ht="24" customHeight="1">
      <x:c r="A78" s="1"/>
      <x:c r="B78" s="1"/>
      <x:c r="C78" s="2"/>
      <x:c r="D78" s="2"/>
      <x:c r="E78" s="2"/>
      <x:c r="F78" s="2"/>
      <x:c r="G78" s="2"/>
      <x:c r="H78" s="2"/>
      <x:c r="I78" s="2"/>
      <x:c r="J78" s="2"/>
      <x:c r="K78" s="2"/>
      <x:c r="L78" s="2"/>
      <x:c r="M78" s="2"/>
      <x:c r="N78" s="2"/>
      <x:c r="O78" s="2"/>
      <x:c r="P78" s="2"/>
      <x:c r="Q78" s="2"/>
      <x:c r="R78" s="2"/>
      <x:c r="S78" s="2"/>
      <x:c r="T78" s="2"/>
      <x:c r="U78" s="2"/>
      <x:c r="V78" s="2"/>
      <x:c r="W78" s="2"/>
      <x:c r="X78" s="2"/>
      <x:c r="Y78" s="2"/>
      <x:c r="Z78" s="2"/>
      <x:c r="AA78" s="2"/>
      <x:c r="AB78" s="2"/>
      <x:c r="AC78" s="2"/>
      <x:c r="AD78" s="2"/>
      <x:c r="AE78" s="2"/>
      <x:c r="AF78" s="2"/>
      <x:c r="AG78" s="2"/>
      <x:c r="AH78" s="2"/>
    </x:row>
    <x:row r="79" ht="24" customHeight="1">
      <x:c r="A79" s="1"/>
      <x:c r="B79" s="1"/>
      <x:c r="C79" s="2"/>
      <x:c r="D79" s="2"/>
      <x:c r="E79" s="2"/>
      <x:c r="F79" s="2"/>
      <x:c r="G79" s="2"/>
      <x:c r="H79" s="2"/>
      <x:c r="I79" s="2"/>
      <x:c r="J79" s="2"/>
      <x:c r="K79" s="2"/>
      <x:c r="L79" s="2"/>
      <x:c r="M79" s="2"/>
      <x:c r="N79" s="2"/>
      <x:c r="O79" s="2"/>
      <x:c r="P79" s="2"/>
      <x:c r="Q79" s="2"/>
      <x:c r="R79" s="2"/>
      <x:c r="S79" s="2"/>
      <x:c r="T79" s="2"/>
      <x:c r="U79" s="2"/>
      <x:c r="V79" s="2"/>
      <x:c r="W79" s="2"/>
      <x:c r="X79" s="2"/>
      <x:c r="Y79" s="2"/>
      <x:c r="Z79" s="2"/>
      <x:c r="AA79" s="2"/>
      <x:c r="AB79" s="2"/>
      <x:c r="AC79" s="2"/>
      <x:c r="AD79" s="2"/>
      <x:c r="AE79" s="2"/>
      <x:c r="AF79" s="2"/>
      <x:c r="AG79" s="2"/>
      <x:c r="AH79" s="2"/>
    </x:row>
    <x:row r="80" ht="24" customHeight="1">
      <x:c r="A80" s="1"/>
      <x:c r="B80" s="1"/>
      <x:c r="C80" s="2"/>
      <x:c r="D80" s="2"/>
      <x:c r="E80" s="2"/>
      <x:c r="F80" s="2"/>
      <x:c r="G80" s="2"/>
      <x:c r="H80" s="2"/>
      <x:c r="I80" s="2"/>
      <x:c r="J80" s="2"/>
      <x:c r="K80" s="2"/>
      <x:c r="L80" s="2"/>
      <x:c r="M80" s="2"/>
      <x:c r="N80" s="2"/>
      <x:c r="O80" s="2"/>
      <x:c r="P80" s="2"/>
      <x:c r="Q80" s="2"/>
      <x:c r="R80" s="2"/>
      <x:c r="S80" s="2"/>
      <x:c r="T80" s="2"/>
      <x:c r="U80" s="2"/>
      <x:c r="V80" s="2"/>
      <x:c r="W80" s="2"/>
      <x:c r="X80" s="2"/>
      <x:c r="Y80" s="2"/>
      <x:c r="Z80" s="2"/>
      <x:c r="AA80" s="2"/>
      <x:c r="AB80" s="2"/>
      <x:c r="AC80" s="2"/>
      <x:c r="AD80" s="2"/>
      <x:c r="AE80" s="2"/>
      <x:c r="AF80" s="2"/>
      <x:c r="AG80" s="2"/>
      <x:c r="AH80" s="2"/>
    </x:row>
    <x:row r="81" ht="24" customHeight="1">
      <x:c r="A81" s="1"/>
      <x:c r="B81" s="1"/>
      <x:c r="C81" s="2"/>
      <x:c r="D81" s="2"/>
      <x:c r="E81" s="2"/>
      <x:c r="F81" s="2"/>
      <x:c r="G81" s="2"/>
      <x:c r="H81" s="2"/>
      <x:c r="I81" s="2"/>
      <x:c r="J81" s="2"/>
      <x:c r="K81" s="2"/>
      <x:c r="L81" s="2"/>
      <x:c r="M81" s="2"/>
      <x:c r="N81" s="2"/>
      <x:c r="O81" s="2"/>
      <x:c r="P81" s="2"/>
      <x:c r="Q81" s="2"/>
      <x:c r="R81" s="2"/>
      <x:c r="S81" s="2"/>
      <x:c r="T81" s="2"/>
      <x:c r="U81" s="2"/>
      <x:c r="V81" s="2"/>
      <x:c r="W81" s="2"/>
      <x:c r="X81" s="2"/>
      <x:c r="Y81" s="2"/>
      <x:c r="Z81" s="2"/>
      <x:c r="AA81" s="2"/>
      <x:c r="AB81" s="2"/>
      <x:c r="AC81" s="2"/>
      <x:c r="AD81" s="2"/>
      <x:c r="AE81" s="2"/>
      <x:c r="AF81" s="2"/>
      <x:c r="AG81" s="2"/>
      <x:c r="AH81" s="2"/>
    </x:row>
    <x:row r="82" ht="24" customHeight="1">
      <x:c r="A82" s="1"/>
      <x:c r="B82" s="1"/>
      <x:c r="C82" s="2"/>
      <x:c r="D82" s="2"/>
      <x:c r="E82" s="2"/>
      <x:c r="F82" s="2"/>
      <x:c r="G82" s="2"/>
      <x:c r="H82" s="2"/>
      <x:c r="I82" s="2"/>
      <x:c r="J82" s="2"/>
      <x:c r="K82" s="2"/>
      <x:c r="L82" s="2"/>
      <x:c r="M82" s="2"/>
      <x:c r="N82" s="2"/>
      <x:c r="O82" s="2"/>
      <x:c r="P82" s="2"/>
      <x:c r="Q82" s="2"/>
      <x:c r="R82" s="2"/>
      <x:c r="S82" s="2"/>
      <x:c r="T82" s="2"/>
      <x:c r="U82" s="2"/>
      <x:c r="V82" s="2"/>
      <x:c r="W82" s="2"/>
      <x:c r="X82" s="2"/>
      <x:c r="Y82" s="2"/>
      <x:c r="Z82" s="2"/>
      <x:c r="AA82" s="2"/>
      <x:c r="AB82" s="2"/>
      <x:c r="AC82" s="2"/>
      <x:c r="AD82" s="2"/>
      <x:c r="AE82" s="2"/>
      <x:c r="AF82" s="2"/>
      <x:c r="AG82" s="2"/>
      <x:c r="AH82" s="2"/>
    </x:row>
    <x:row r="83" ht="24" customHeight="1">
      <x:c r="A83" s="1"/>
      <x:c r="B83" s="1"/>
      <x:c r="C83" s="2"/>
      <x:c r="D83" s="2"/>
      <x:c r="E83" s="2"/>
      <x:c r="F83" s="2"/>
      <x:c r="G83" s="2"/>
      <x:c r="H83" s="2"/>
      <x:c r="I83" s="2"/>
      <x:c r="J83" s="2"/>
      <x:c r="K83" s="2"/>
      <x:c r="L83" s="2"/>
      <x:c r="M83" s="2"/>
      <x:c r="N83" s="2"/>
      <x:c r="O83" s="2"/>
      <x:c r="P83" s="2"/>
      <x:c r="Q83" s="2"/>
      <x:c r="R83" s="2"/>
      <x:c r="S83" s="2"/>
      <x:c r="T83" s="2"/>
      <x:c r="U83" s="2"/>
      <x:c r="V83" s="2"/>
      <x:c r="W83" s="2"/>
      <x:c r="X83" s="2"/>
      <x:c r="Y83" s="2"/>
      <x:c r="Z83" s="2"/>
      <x:c r="AA83" s="2"/>
      <x:c r="AB83" s="2"/>
      <x:c r="AC83" s="2"/>
      <x:c r="AD83" s="2"/>
      <x:c r="AE83" s="2"/>
      <x:c r="AF83" s="2"/>
      <x:c r="AG83" s="2"/>
      <x:c r="AH83" s="2"/>
    </x:row>
    <x:row r="84" ht="24" customHeight="1">
      <x:c r="A84" s="1"/>
      <x:c r="B84" s="1"/>
      <x:c r="C84" s="2"/>
      <x:c r="D84" s="2"/>
      <x:c r="E84" s="2"/>
      <x:c r="F84" s="2"/>
      <x:c r="G84" s="2"/>
      <x:c r="H84" s="2"/>
      <x:c r="I84" s="2"/>
      <x:c r="J84" s="2"/>
      <x:c r="K84" s="2"/>
      <x:c r="L84" s="2"/>
      <x:c r="M84" s="2"/>
      <x:c r="N84" s="2"/>
      <x:c r="O84" s="2"/>
      <x:c r="P84" s="2"/>
      <x:c r="Q84" s="2"/>
      <x:c r="R84" s="2"/>
      <x:c r="S84" s="2"/>
      <x:c r="T84" s="2"/>
      <x:c r="U84" s="2"/>
      <x:c r="V84" s="2"/>
      <x:c r="W84" s="2"/>
      <x:c r="X84" s="2"/>
      <x:c r="Y84" s="2"/>
      <x:c r="Z84" s="2"/>
      <x:c r="AA84" s="2"/>
      <x:c r="AB84" s="2"/>
      <x:c r="AC84" s="2"/>
      <x:c r="AD84" s="2"/>
      <x:c r="AE84" s="2"/>
      <x:c r="AF84" s="2"/>
      <x:c r="AG84" s="2"/>
      <x:c r="AH84" s="2"/>
    </x:row>
    <x:row r="85" ht="24" customHeight="1">
      <x:c r="A85" s="1"/>
      <x:c r="B85" s="1"/>
      <x:c r="C85" s="2"/>
      <x:c r="D85" s="2"/>
      <x:c r="E85" s="2"/>
      <x:c r="F85" s="2"/>
      <x:c r="G85" s="2"/>
      <x:c r="H85" s="2"/>
      <x:c r="I85" s="2"/>
      <x:c r="J85" s="2"/>
      <x:c r="K85" s="2"/>
      <x:c r="L85" s="2"/>
      <x:c r="M85" s="2"/>
      <x:c r="N85" s="2"/>
      <x:c r="O85" s="2"/>
      <x:c r="P85" s="2"/>
      <x:c r="Q85" s="2"/>
      <x:c r="R85" s="2"/>
      <x:c r="S85" s="2"/>
      <x:c r="T85" s="2"/>
      <x:c r="U85" s="2"/>
      <x:c r="V85" s="2"/>
      <x:c r="W85" s="2"/>
      <x:c r="X85" s="2"/>
      <x:c r="Y85" s="2"/>
      <x:c r="Z85" s="2"/>
      <x:c r="AA85" s="2"/>
      <x:c r="AB85" s="2"/>
      <x:c r="AC85" s="2"/>
      <x:c r="AD85" s="2"/>
      <x:c r="AE85" s="2"/>
      <x:c r="AF85" s="2"/>
      <x:c r="AG85" s="2"/>
      <x:c r="AH85" s="2"/>
    </x:row>
    <x:row r="86" ht="24" customHeight="1">
      <x:c r="A86" s="1"/>
      <x:c r="B86" s="1"/>
      <x:c r="C86" s="2"/>
      <x:c r="D86" s="2"/>
      <x:c r="E86" s="2"/>
      <x:c r="F86" s="2"/>
      <x:c r="G86" s="2"/>
      <x:c r="H86" s="2"/>
      <x:c r="I86" s="2"/>
      <x:c r="J86" s="2"/>
      <x:c r="K86" s="2"/>
      <x:c r="L86" s="2"/>
      <x:c r="M86" s="2"/>
      <x:c r="N86" s="2"/>
      <x:c r="O86" s="2"/>
      <x:c r="P86" s="2"/>
      <x:c r="Q86" s="2"/>
      <x:c r="R86" s="2"/>
      <x:c r="S86" s="2"/>
      <x:c r="T86" s="2"/>
      <x:c r="U86" s="2"/>
      <x:c r="V86" s="2"/>
      <x:c r="W86" s="2"/>
      <x:c r="X86" s="2"/>
      <x:c r="Y86" s="2"/>
      <x:c r="Z86" s="2"/>
      <x:c r="AA86" s="2"/>
      <x:c r="AB86" s="2"/>
      <x:c r="AC86" s="2"/>
      <x:c r="AD86" s="2"/>
      <x:c r="AE86" s="2"/>
      <x:c r="AF86" s="2"/>
      <x:c r="AG86" s="2"/>
      <x:c r="AH86" s="2"/>
    </x:row>
  </x:sheetData>
  <x:pageMargins left="0.7" right="0.7" top="0.75" bottom="0.75" header="0.3" footer="0.3"/>
</x:worksheet>
</file>