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ables/table1.xml" ContentType="application/vnd.openxmlformats-officedocument.spreadsheetml.table+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94187ba5ecd4bf3" /></Relationships>
</file>

<file path=xl/workbook.xml><?xml version="1.0" encoding="utf-8"?>
<x:workbook xmlns:x="http://schemas.openxmlformats.org/spreadsheetml/2006/main">
  <x:sheets>
    <x:sheet xmlns:r="http://schemas.openxmlformats.org/officeDocument/2006/relationships" name="Dashboard" sheetId="1" r:id="R2c3fb76d04bd4e8b"/>
    <x:sheet xmlns:r="http://schemas.openxmlformats.org/officeDocument/2006/relationships" name="Assumptions" sheetId="2" r:id="Rd6c2f28156e14fa4"/>
    <x:sheet xmlns:r="http://schemas.openxmlformats.org/officeDocument/2006/relationships" name="Economics" sheetId="3" r:id="R0de4d888f13e4da3"/>
    <x:sheet xmlns:r="http://schemas.openxmlformats.org/officeDocument/2006/relationships" name="Contingencies" sheetId="4" r:id="Rb57e1fcca9db4d33"/>
    <x:sheet xmlns:r="http://schemas.openxmlformats.org/officeDocument/2006/relationships" name="Conditions" sheetId="5" r:id="Ra31f1db6240946ad"/>
    <x:sheet xmlns:r="http://schemas.openxmlformats.org/officeDocument/2006/relationships" name="Guide" sheetId="6" r:id="Rf066b4b690564f88"/>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0.0;(#,##0.0);&quot;–&quot;"/>
    <x:numFmt numFmtId="201" formatCode="0.0%;(0.0%);&quot;–&quot;"/>
    <x:numFmt numFmtId="202" formatCode="0.00"/>
    <x:numFmt numFmtId="203" formatCode="mm/dd/yy"/>
    <x:numFmt numFmtId="204" formatCode="0.0"/>
    <x:numFmt numFmtId="205" formatCode="  @"/>
    <x:numFmt numFmtId="206" formatCode="0"/>
  </x:numFmts>
  <x:fonts count="11">
    <x:font>
      <x:sz val="11"/>
      <x:name val="Carlito"/>
    </x:font>
    <x:font>
      <x:sz val="10"/>
      <x:color rgb="FF1A1A18"/>
      <x:name val="Arial"/>
    </x:font>
    <x:font>
      <x:b/>
      <x:sz val="16"/>
      <x:color rgb="FF1A1A18"/>
      <x:name val="Arial"/>
    </x:font>
    <x:font>
      <x:sz val="10"/>
      <x:color rgb="FF00804A"/>
      <x:name val="Arial"/>
    </x:font>
    <x:font>
      <x:i/>
      <x:sz val="10"/>
      <x:color rgb="FF5C5C54"/>
      <x:name val="Arial"/>
    </x:font>
    <x:font>
      <x:b/>
      <x:sz val="10"/>
      <x:color rgb="FFFFFFFF"/>
      <x:name val="Arial"/>
    </x:font>
    <x:font>
      <x:sz val="10"/>
      <x:color rgb="FF0000FF"/>
      <x:name val="Arial"/>
    </x:font>
    <x:font>
      <x:b/>
      <x:sz val="10"/>
      <x:color rgb="FF1A1A18"/>
      <x:name val="Arial"/>
    </x:font>
    <x:font>
      <x:b/>
      <x:sz val="10"/>
      <x:color rgb="FF00804A"/>
      <x:name val="Arial"/>
    </x:font>
    <x:font>
      <x:sz val="10"/>
      <x:color rgb="FF000000"/>
      <x:name val="Arial"/>
    </x:font>
    <x:font>
      <x:b/>
      <x:sz val="10"/>
      <x:color rgb="FF000000"/>
      <x:name val="Arial"/>
    </x:font>
  </x:fonts>
  <x:fills count="5">
    <x:fill>
      <x:patternFill patternType="none"/>
    </x:fill>
    <x:fill>
      <x:patternFill patternType="gray125"/>
    </x:fill>
    <x:fill>
      <x:patternFill patternType="solid">
        <x:fgColor rgb="FFFFF3CD"/>
      </x:patternFill>
    </x:fill>
    <x:fill>
      <x:patternFill patternType="solid">
        <x:fgColor rgb="FF173D34"/>
      </x:patternFill>
    </x:fill>
    <x:fill>
      <x:patternFill patternType="solid">
        <x:fgColor rgb="FFF7F5F0"/>
      </x:patternFill>
    </x:fill>
  </x:fills>
  <x:borders count="2">
    <x:border/>
    <x:border>
      <x:left style="dotted">
        <x:color rgb="FF79602E"/>
      </x:left>
      <x:right style="dotted">
        <x:color rgb="FF79602E"/>
      </x:right>
      <x:top style="dotted">
        <x:color rgb="FF79602E"/>
      </x:top>
      <x:bottom style="dotted">
        <x:color rgb="FF79602E"/>
      </x:bottom>
    </x:border>
  </x:borders>
  <x:cellStyleXfs count="1">
    <x:xf numFmtId="0" fontId="0" fillId="0" borderId="0"/>
  </x:cellStyleXfs>
  <x:cellXfs count="6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 fillId="2"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3" fillId="0" borderId="1" xfId="0" applyNumberFormat="1" applyFont="1" applyFill="1" applyBorder="1" applyAlignment="1">
      <x:alignment vertical="center"/>
    </x:xf>
    <x:xf numFmtId="0" fontId="4"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0" xfId="0" applyNumberFormat="1" applyFont="1" applyFill="1" applyBorder="1" applyAlignment="1">
      <x:alignment vertical="center" wrapText="1"/>
    </x:xf>
    <x:xf numFmtId="0" fontId="5" fillId="3" borderId="0" xfId="0" applyNumberFormat="1" applyFont="1" applyFill="1" applyBorder="1" applyAlignment="1">
      <x:alignment horizontal="center" vertical="center" wrapText="1"/>
    </x:xf>
    <x:xf numFmtId="0" fontId="6"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6" fillId="2"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200" fontId="6" fillId="2" borderId="0" xfId="0" applyNumberFormat="1" applyFont="1" applyFill="1" applyBorder="1" applyAlignment="1">
      <x:alignment vertical="center" wrapText="1"/>
    </x:xf>
    <x:xf numFmtId="200" fontId="1" fillId="2" borderId="0" xfId="0" applyNumberFormat="1" applyFont="1" applyFill="1" applyBorder="1" applyAlignment="1">
      <x:alignment vertical="center" wrapText="1"/>
    </x:xf>
    <x:xf numFmtId="201" fontId="6" fillId="2" borderId="0" xfId="0" applyNumberFormat="1" applyFont="1" applyFill="1" applyBorder="1" applyAlignment="1">
      <x:alignment vertical="center" wrapText="1"/>
    </x:xf>
    <x:xf numFmtId="202" fontId="6" fillId="2" borderId="0" xfId="0" applyNumberFormat="1" applyFont="1" applyFill="1" applyBorder="1" applyAlignment="1">
      <x:alignment vertical="center" wrapText="1"/>
    </x:xf>
    <x:xf numFmtId="203" fontId="1" fillId="2" borderId="0" xfId="0" applyNumberFormat="1" applyFont="1" applyFill="1" applyBorder="1" applyAlignment="1">
      <x:alignment vertical="center" wrapText="1"/>
    </x:xf>
    <x:xf numFmtId="204" fontId="6" fillId="2" borderId="0" xfId="0" applyNumberFormat="1" applyFont="1" applyFill="1" applyBorder="1" applyAlignment="1">
      <x:alignment vertical="center" wrapText="1"/>
    </x:xf>
    <x:xf numFmtId="0" fontId="1" fillId="4" borderId="0" xfId="0" applyNumberFormat="1" applyFont="1" applyFill="1" applyBorder="1" applyAlignment="1">
      <x:alignment vertical="center"/>
    </x:xf>
    <x:xf numFmtId="0" fontId="3" fillId="4" borderId="0" xfId="0" applyNumberFormat="1" applyFont="1" applyFill="1" applyBorder="1" applyAlignment="1">
      <x:alignment vertical="center"/>
    </x:xf>
    <x:xf numFmtId="0" fontId="7" fillId="4" borderId="0" xfId="0" applyNumberFormat="1" applyFont="1" applyFill="1" applyBorder="1" applyAlignment="1">
      <x:alignment vertical="center"/>
    </x:xf>
    <x:xf numFmtId="0" fontId="8" fillId="4" borderId="0" xfId="0" applyNumberFormat="1" applyFont="1" applyFill="1" applyBorder="1" applyAlignment="1">
      <x:alignment vertical="center"/>
    </x:xf>
    <x:xf numFmtId="200" fontId="8" fillId="4" borderId="0" xfId="0" applyNumberFormat="1" applyFont="1" applyFill="1" applyBorder="1" applyAlignment="1">
      <x:alignment vertical="center"/>
    </x:xf>
    <x:xf numFmtId="200" fontId="6" fillId="2" borderId="0" xfId="0" applyNumberFormat="1" applyFont="1" applyFill="1" applyBorder="1" applyAlignment="1">
      <x:alignment vertical="center"/>
    </x:xf>
    <x:xf numFmtId="202" fontId="8" fillId="4" borderId="0" xfId="0" applyNumberFormat="1" applyFont="1" applyFill="1" applyBorder="1" applyAlignment="1">
      <x:alignment vertical="center"/>
    </x:xf>
    <x:xf numFmtId="202" fontId="6" fillId="2" borderId="0" xfId="0" applyNumberFormat="1" applyFont="1" applyFill="1" applyBorder="1" applyAlignment="1">
      <x:alignment vertical="center"/>
    </x:xf>
    <x:xf numFmtId="203" fontId="8" fillId="4" borderId="0" xfId="0" applyNumberFormat="1" applyFont="1" applyFill="1" applyBorder="1" applyAlignment="1">
      <x:alignment vertical="center"/>
    </x:xf>
    <x:xf numFmtId="203" fontId="1" fillId="2" borderId="0" xfId="0" applyNumberFormat="1" applyFont="1" applyFill="1" applyBorder="1" applyAlignment="1">
      <x:alignment vertical="center"/>
    </x:xf>
    <x:xf numFmtId="0" fontId="9" fillId="0" borderId="0" xfId="0" applyNumberFormat="1" applyFont="1" applyFill="1" applyBorder="1" applyAlignment="1">
      <x:alignment vertical="center"/>
    </x:xf>
    <x:xf numFmtId="0" fontId="3" fillId="0" borderId="0" xfId="0" applyNumberFormat="1" applyFont="1" applyFill="1" applyBorder="1" applyAlignment="1">
      <x:alignment vertical="center" wrapText="1"/>
    </x:xf>
    <x:xf numFmtId="0" fontId="3" fillId="4" borderId="0" xfId="0" applyNumberFormat="1" applyFont="1" applyFill="1" applyBorder="1" applyAlignment="1">
      <x:alignment vertical="center" wrapText="1"/>
    </x:xf>
    <x:xf numFmtId="201" fontId="3" fillId="4" borderId="0" xfId="0" applyNumberFormat="1" applyFont="1" applyFill="1" applyBorder="1" applyAlignment="1">
      <x:alignment vertical="center" wrapText="1"/>
    </x:xf>
    <x:xf numFmtId="201" fontId="6" fillId="2" borderId="0" xfId="0" applyNumberFormat="1" applyFont="1" applyFill="1" applyBorder="1" applyAlignment="1">
      <x:alignment vertical="center"/>
    </x:xf>
    <x:xf numFmtId="200" fontId="1" fillId="0" borderId="0" xfId="0" applyNumberFormat="1" applyFont="1" applyFill="1" applyBorder="1" applyAlignment="1">
      <x:alignment vertical="center"/>
    </x:xf>
    <x:xf numFmtId="200" fontId="3" fillId="4" borderId="0" xfId="0" applyNumberFormat="1" applyFont="1" applyFill="1" applyBorder="1" applyAlignment="1">
      <x:alignment vertical="center" wrapText="1"/>
    </x:xf>
    <x:xf numFmtId="204" fontId="3" fillId="4" borderId="0" xfId="0" applyNumberFormat="1" applyFont="1" applyFill="1" applyBorder="1" applyAlignment="1">
      <x:alignment vertical="center" wrapText="1"/>
    </x:xf>
    <x:xf numFmtId="204" fontId="6" fillId="2" borderId="0" xfId="0" applyNumberFormat="1" applyFont="1" applyFill="1" applyBorder="1" applyAlignment="1">
      <x:alignment vertical="center"/>
    </x:xf>
    <x:xf numFmtId="201" fontId="1" fillId="2" borderId="0" xfId="0" applyNumberFormat="1" applyFont="1" applyFill="1" applyBorder="1" applyAlignment="1">
      <x:alignment vertical="center"/>
    </x:xf>
    <x:xf numFmtId="200" fontId="1" fillId="2" borderId="0" xfId="0" applyNumberFormat="1" applyFont="1" applyFill="1" applyBorder="1" applyAlignment="1">
      <x:alignment vertical="center"/>
    </x:xf>
    <x:xf numFmtId="204" fontId="1" fillId="2" borderId="0" xfId="0" applyNumberFormat="1" applyFont="1" applyFill="1" applyBorder="1" applyAlignment="1">
      <x:alignment vertical="center"/>
    </x:xf>
    <x:xf numFmtId="200" fontId="9"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5" fontId="9" fillId="0" borderId="0" xfId="0" applyNumberFormat="1" applyFont="1" applyFill="1" applyBorder="1" applyAlignment="1">
      <x:alignment vertical="center"/>
    </x:xf>
    <x:xf numFmtId="0" fontId="9" fillId="0" borderId="0" xfId="0" applyNumberFormat="1" applyFont="1" applyFill="1" applyBorder="1" applyAlignment="1">
      <x:alignment vertical="center" wrapText="1"/>
    </x:xf>
    <x:xf numFmtId="0" fontId="7" fillId="0" borderId="0" xfId="0" applyNumberFormat="1" applyFont="1" applyFill="1" applyBorder="1" applyAlignment="1">
      <x:alignment vertical="center"/>
    </x:xf>
    <x:xf numFmtId="200" fontId="10" fillId="0" borderId="0" xfId="0" applyNumberFormat="1" applyFont="1" applyFill="1" applyBorder="1" applyAlignment="1">
      <x:alignment vertical="center"/>
    </x:xf>
    <x:xf numFmtId="205" fontId="1" fillId="2" borderId="0" xfId="0" applyNumberFormat="1" applyFont="1" applyFill="1" applyBorder="1" applyAlignment="1">
      <x:alignment vertical="center" wrapText="1"/>
    </x:xf>
    <x:xf numFmtId="200" fontId="5" fillId="3" borderId="0" xfId="0" applyNumberFormat="1" applyFont="1" applyFill="1" applyBorder="1" applyAlignment="1">
      <x:alignment vertical="center"/>
    </x:xf>
    <x:xf numFmtId="206" fontId="3" fillId="0"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200" fontId="9" fillId="4" borderId="0" xfId="0" applyNumberFormat="1" applyFont="1" applyFill="1" applyBorder="1" applyAlignment="1">
      <x:alignment vertical="center"/>
    </x:xf>
    <x:xf numFmtId="0" fontId="7" fillId="4" borderId="0" xfId="0" applyNumberFormat="1" applyFont="1" applyFill="1" applyBorder="1" applyAlignment="1">
      <x:alignment vertical="center" wrapText="1"/>
    </x:xf>
    <x:xf numFmtId="200" fontId="10" fillId="4" borderId="0" xfId="0" applyNumberFormat="1" applyFont="1" applyFill="1" applyBorder="1" applyAlignment="1">
      <x:alignment vertical="center"/>
    </x:xf>
    <x:xf numFmtId="206" fontId="1" fillId="0" borderId="0" xfId="0" applyNumberFormat="1" applyFont="1" applyFill="1" applyBorder="1" applyAlignment="1">
      <x:alignment vertical="center"/>
    </x:xf>
    <x:xf numFmtId="0" fontId="7" fillId="0" borderId="0" xfId="0" applyNumberFormat="1" applyFont="1" applyFill="1" applyBorder="1" applyAlignment="1">
      <x:alignment vertical="center" wrapText="1"/>
    </x:xf>
    <x:xf numFmtId="202" fontId="3" fillId="0" borderId="0" xfId="0" applyNumberFormat="1" applyFont="1" applyFill="1" applyBorder="1" applyAlignment="1">
      <x:alignment vertical="center"/>
    </x:xf>
    <x:xf numFmtId="202" fontId="1" fillId="2" borderId="0" xfId="0" applyNumberFormat="1" applyFont="1" applyFill="1" applyBorder="1" applyAlignment="1">
      <x:alignment vertical="center" wrapText="1"/>
    </x:xf>
    <x:xf numFmtId="202" fontId="1" fillId="2" borderId="0" xfId="0" applyNumberFormat="1" applyFont="1" applyFill="1" applyBorder="1" applyAlignment="1">
      <x:alignment vertical="center"/>
    </x:xf>
  </x:cellXfs>
  <x:cellStyles count="1">
    <x:cellStyle name="Normal" xfId="0"/>
  </x:cellStyles>
  <x:dxfs count="58">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
      <x:font>
        <x:b/>
        <x:color rgb="FFA61C17"/>
      </x:font>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02e69308eeb4ff6" /><Relationship Type="http://schemas.openxmlformats.org/officeDocument/2006/relationships/theme" Target="/xl/theme/theme1.xml" Id="Re04e2d3460d14cb8" /><Relationship Type="http://schemas.openxmlformats.org/officeDocument/2006/relationships/sharedStrings" Target="/xl/sharedStrings.xml" Id="Rce841b19d3f04a4e" /><Relationship Type="http://schemas.openxmlformats.org/officeDocument/2006/relationships/worksheet" Target="/xl/worksheets/sheet1.xml" Id="R2c3fb76d04bd4e8b" /><Relationship Type="http://schemas.openxmlformats.org/officeDocument/2006/relationships/worksheet" Target="/xl/worksheets/sheet2.xml" Id="Rd6c2f28156e14fa4" /><Relationship Type="http://schemas.openxmlformats.org/officeDocument/2006/relationships/worksheet" Target="/xl/worksheets/sheet3.xml" Id="R0de4d888f13e4da3" /><Relationship Type="http://schemas.openxmlformats.org/officeDocument/2006/relationships/worksheet" Target="/xl/worksheets/sheet4.xml" Id="Rb57e1fcca9db4d33" /><Relationship Type="http://schemas.openxmlformats.org/officeDocument/2006/relationships/worksheet" Target="/xl/worksheets/sheet5.xml" Id="Ra31f1db6240946ad" /><Relationship Type="http://schemas.openxmlformats.org/officeDocument/2006/relationships/worksheet" Target="/xl/worksheets/sheet6.xml" Id="Rf066b4b690564f88" /></Relationships>
</file>

<file path=xl/tables/table1.xml><?xml version="1.0" encoding="utf-8"?>
<x:table xmlns:x="http://schemas.openxmlformats.org/spreadsheetml/2006/main" id="1" name="LOIConditions" displayName="LOIConditions" ref="C6:O20" headerRowCount="1" totalsRowCount="0" totalsRowShown="0">
  <x:autoFilter ref="C6:O20"/>
  <x:tableColumns count="13">
    <x:tableColumn id="1" name="ID"/>
    <x:tableColumn id="2" name="Condition / risk"/>
    <x:tableColumn id="3" name="Required?"/>
    <x:tableColumn id="4" name="Risk bearer"/>
    <x:tableColumn id="5" name="Decision"/>
    <x:tableColumn id="6" name="Named owner"/>
    <x:tableColumn id="7" name="Evidence needed / obtained"/>
    <x:tableColumn id="8" name="Required action"/>
    <x:tableColumn id="9" name="Resolution / protection"/>
    <x:tableColumn id="10" name="Due date"/>
    <x:tableColumn id="11" name="Status"/>
    <x:tableColumn id="12" name="Buyer / seller consequence"/>
    <x:tableColumn id="13" name="Readiness"/>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5.xml.rels>&#65279;<?xml version="1.0" encoding="utf-8"?><Relationships xmlns="http://schemas.openxmlformats.org/package/2006/relationships"><Relationship Type="http://schemas.openxmlformats.org/officeDocument/2006/relationships/table" Target="/xl/tables/table1.xml" Id="Rec83a66864234822" /></Relationships>
</file>

<file path=xl/worksheets/sheet1.xml><?xml version="1.0" encoding="utf-8"?>
<x:worksheet xmlns:x="http://schemas.openxmlformats.org/spreadsheetml/2006/main">
  <x:sheetPr>
    <x:tabColor rgb="FF173D34"/>
  </x:sheetPr>
  <x:sheetViews>
    <x:sheetView showGridLines="0" workbookViewId="0"/>
  </x:sheetViews>
  <x:sheetFormatPr defaultRowHeight="15"/>
  <x:cols>
    <x:col min="1" max="1" width="2.5" hidden="0" customWidth="1"/>
    <x:col min="2" max="2" width="2.5" hidden="0" customWidth="1"/>
    <x:col min="3" max="3" width="44" hidden="0" customWidth="1"/>
    <x:col min="4" max="4" width="22" hidden="0" customWidth="1"/>
    <x:col min="5" max="5" width="3" hidden="0" customWidth="1"/>
    <x:col min="6" max="6" width="40" hidden="0" customWidth="1"/>
    <x:col min="7" max="7" width="14" hidden="0" customWidth="1"/>
    <x:col min="8" max="8" width="14" hidden="0" customWidth="1"/>
    <x:col min="9" max="9" width="14" hidden="0" customWidth="1"/>
    <x:col min="10" max="10" width="14" hidden="0" customWidth="1"/>
  </x:cols>
  <x:sheetData>
    <x:row r="1" ht="24" customHeight="1">
      <x:c r="A1" s="1"/>
      <x:c r="B1" s="1"/>
      <x:c r="C1" s="2"/>
      <x:c r="D1" s="2"/>
      <x:c r="E1" s="2"/>
      <x:c r="F1" s="2"/>
      <x:c r="G1" s="2"/>
      <x:c r="H1" s="2"/>
      <x:c r="I1" s="2"/>
      <x:c r="J1" s="2"/>
      <x:c r="K1" s="2"/>
      <x:c r="L1" s="2"/>
      <x:c r="M1" s="2"/>
      <x:c r="N1" s="2"/>
      <x:c r="O1" s="2"/>
    </x:row>
    <x:row r="2" ht="24" customHeight="1">
      <x:c r="A2" s="1"/>
      <x:c r="B2" s="1"/>
      <x:c r="C2" s="3" t="str">
        <x:v>LOI Economics &amp; Risk Allocator</x:v>
      </x:c>
      <x:c r="D2" s="2"/>
      <x:c r="E2" s="2"/>
      <x:c r="F2" s="2"/>
      <x:c r="G2" s="2"/>
      <x:c r="H2" s="2"/>
      <x:c r="I2" s="2"/>
      <x:c r="J2" s="2"/>
      <x:c r="K2" s="2"/>
      <x:c r="L2" s="2"/>
      <x:c r="M2" s="2"/>
      <x:c r="N2" s="2"/>
      <x:c r="O2" s="2"/>
    </x:row>
    <x:row r="3" ht="24" customHeight="1">
      <x:c r="A3" s="1"/>
      <x:c r="B3" s="1"/>
      <x:c r="C3" s="8" t="str">
        <x:v>USD thousands. How does the structure change price, cash, control and downside exposure?</x:v>
      </x:c>
      <x:c r="D3" s="2"/>
      <x:c r="E3" s="2"/>
      <x:c r="F3" s="2"/>
      <x:c r="G3" s="2"/>
      <x:c r="H3" s="2"/>
      <x:c r="I3" s="2"/>
      <x:c r="J3" s="2"/>
      <x:c r="K3" s="2"/>
      <x:c r="L3" s="2"/>
      <x:c r="M3" s="2"/>
      <x:c r="N3" s="2"/>
      <x:c r="O3" s="2"/>
    </x:row>
    <x:row r="4" ht="24" customHeight="1">
      <x:c r="A4" s="1"/>
      <x:c r="B4" s="1"/>
      <x:c r="C4" s="2"/>
      <x:c r="D4" s="2"/>
      <x:c r="E4" s="2"/>
      <x:c r="F4" s="2"/>
      <x:c r="G4" s="2" t="str">
        <x:v>Case selected</x:v>
      </x:c>
      <x:c r="H4" s="5" t="str">
        <x:v>Base</x:v>
      </x:c>
      <x:c r="I4" s="2"/>
      <x:c r="J4" s="2"/>
      <x:c r="K4" s="2"/>
      <x:c r="L4" s="2"/>
      <x:c r="M4" s="2"/>
      <x:c r="N4" s="2"/>
      <x:c r="O4" s="2"/>
    </x:row>
    <x:row r="5" ht="24" customHeight="1">
      <x:c r="A5" s="1"/>
      <x:c r="B5" s="1"/>
      <x:c r="C5" s="2"/>
      <x:c r="D5" s="2"/>
      <x:c r="E5" s="2"/>
      <x:c r="F5" s="2"/>
      <x:c r="G5" s="2"/>
      <x:c r="H5" s="2"/>
      <x:c r="I5" s="2"/>
      <x:c r="J5" s="2"/>
      <x:c r="K5" s="2"/>
      <x:c r="L5" s="2"/>
      <x:c r="M5" s="2"/>
      <x:c r="N5" s="2"/>
      <x:c r="O5" s="2"/>
    </x:row>
    <x:row r="6" ht="24" customHeight="1">
      <x:c r="A6" s="1"/>
      <x:c r="B6" s="1"/>
      <x:c r="C6" s="10" t="str">
        <x:v>Price at the selected terms</x:v>
      </x:c>
      <x:c r="D6" s="10"/>
      <x:c r="E6" s="2"/>
      <x:c r="F6" s="10" t="str">
        <x:v>Decision posture</x:v>
      </x:c>
      <x:c r="G6" s="10"/>
      <x:c r="H6" s="10"/>
      <x:c r="I6" s="10"/>
      <x:c r="J6" s="10"/>
      <x:c r="K6" s="2"/>
      <x:c r="L6" s="2"/>
      <x:c r="M6" s="2"/>
      <x:c r="N6" s="2"/>
      <x:c r="O6" s="2"/>
    </x:row>
    <x:row r="7" ht="29" customHeight="1">
      <x:c r="A7" s="1"/>
      <x:c r="B7" s="1"/>
      <x:c r="C7" s="14" t="str">
        <x:v>Headline enterprise value</x:v>
      </x:c>
      <x:c r="D7" s="38" t="n">
        <x:f>'Economics'!D7</x:f>
        <x:v>20000</x:v>
      </x:c>
      <x:c r="E7" s="2"/>
      <x:c r="F7" s="2" t="str">
        <x:v>Calculation inputs</x:v>
      </x:c>
      <x:c r="G7" s="2"/>
      <x:c r="H7" s="2"/>
      <x:c r="I7" s="2"/>
      <x:c r="J7" s="2"/>
      <x:c r="K7" s="2"/>
      <x:c r="L7" s="2"/>
      <x:c r="M7" s="2"/>
      <x:c r="N7" s="2"/>
      <x:c r="O7" s="2"/>
    </x:row>
    <x:row r="8" ht="29" customHeight="1">
      <x:c r="A8" s="1"/>
      <x:c r="B8" s="1"/>
      <x:c r="C8" s="14" t="str">
        <x:v>Agreed fixed equity</x:v>
      </x:c>
      <x:c r="D8" s="38" t="n">
        <x:f>'Economics'!D14</x:f>
        <x:v>16400</x:v>
      </x:c>
      <x:c r="E8" s="2"/>
      <x:c r="F8" s="2"/>
      <x:c r="G8" s="14" t="str">
        <x:f>IF('Assumptions'!D53&lt;&gt;"Complete","Missing / invalid price inputs",IF('Economics'!D20&lt;&gt;"Complete",'Economics'!D20,IF(COUNT('Contingencies'!F41:H41)&lt;&gt;3,"Missing contingent inputs",IF('Assumptions'!D54&lt;&gt;"Complete","Missing funding inputs","Calculations available"))))</x:f>
        <x:v>Calculations available</x:v>
      </x:c>
      <x:c r="H8" s="14"/>
      <x:c r="I8" s="14"/>
      <x:c r="J8" s="14"/>
      <x:c r="K8" s="2"/>
      <x:c r="L8" s="2"/>
      <x:c r="M8" s="2"/>
      <x:c r="N8" s="2"/>
      <x:c r="O8" s="2"/>
    </x:row>
    <x:row r="9" ht="29" customHeight="1">
      <x:c r="A9" s="1"/>
      <x:c r="B9" s="1"/>
      <x:c r="C9" s="14" t="str">
        <x:v>Closing stock value</x:v>
      </x:c>
      <x:c r="D9" s="38" t="n">
        <x:f>'Economics'!D23</x:f>
        <x:v>4000</x:v>
      </x:c>
      <x:c r="E9" s="2"/>
      <x:c r="F9" s="2"/>
      <x:c r="G9" s="14"/>
      <x:c r="H9" s="14"/>
      <x:c r="I9" s="14"/>
      <x:c r="J9" s="14"/>
      <x:c r="K9" s="2"/>
      <x:c r="L9" s="2"/>
      <x:c r="M9" s="2"/>
      <x:c r="N9" s="2"/>
      <x:c r="O9" s="2"/>
    </x:row>
    <x:row r="10" ht="29" customHeight="1">
      <x:c r="A10" s="1"/>
      <x:c r="B10" s="1"/>
      <x:c r="C10" s="14" t="str">
        <x:v>Delivered fixed equity</x:v>
      </x:c>
      <x:c r="D10" s="38" t="n">
        <x:f>'Economics'!D25</x:f>
        <x:v>16400</x:v>
      </x:c>
      <x:c r="E10" s="2"/>
      <x:c r="F10" s="2"/>
      <x:c r="G10" s="2"/>
      <x:c r="H10" s="2"/>
      <x:c r="I10" s="2"/>
      <x:c r="J10" s="2"/>
      <x:c r="K10" s="2"/>
      <x:c r="L10" s="2"/>
      <x:c r="M10" s="2"/>
      <x:c r="N10" s="2"/>
      <x:c r="O10" s="2"/>
    </x:row>
    <x:row r="11" ht="29" customHeight="1">
      <x:c r="A11" s="1"/>
      <x:c r="B11" s="1"/>
      <x:c r="C11" s="14" t="str">
        <x:v>Buyer PV equity cost</x:v>
      </x:c>
      <x:c r="D11" s="38" t="n">
        <x:f>'Economics'!D37</x:f>
        <x:v>17947.19387755102</x:v>
      </x:c>
      <x:c r="E11" s="2"/>
      <x:c r="F11" s="2" t="str">
        <x:v>Decision readiness</x:v>
      </x:c>
      <x:c r="G11" s="2"/>
      <x:c r="H11" s="2"/>
      <x:c r="I11" s="2"/>
      <x:c r="J11" s="2"/>
      <x:c r="K11" s="2"/>
      <x:c r="L11" s="2"/>
      <x:c r="M11" s="2"/>
      <x:c r="N11" s="2"/>
      <x:c r="O11" s="2"/>
    </x:row>
    <x:row r="12" ht="29" customHeight="1">
      <x:c r="A12" s="1"/>
      <x:c r="B12" s="1"/>
      <x:c r="C12" s="14" t="str">
        <x:v>Buyer PV enterprise equivalent</x:v>
      </x:c>
      <x:c r="D12" s="38" t="n">
        <x:f>'Economics'!D39</x:f>
        <x:v>21447.19387755102</x:v>
      </x:c>
      <x:c r="E12" s="2"/>
      <x:c r="F12" s="2"/>
      <x:c r="G12" s="14" t="str">
        <x:f>IF(G8&lt;&gt;"Calculations available","Resolve inputs",IF(NOT(ISNUMBER('Economics'!D41)),"Missing private ceiling",IF('Economics'!D41&lt;0,"Above private ceiling",IF('Economics'!D52&lt;0,"Gap in close funding",IF(D33&gt;0,"Walk decision remains",IF(OR(D32&gt;0,D34=0,D35&gt;0,'Assumptions'!D27="",AND('Assumptions'!D13&gt;0,OR('Assumptions'!D18="",'Assumptions'!D29=""))),"Open conditions / authority",IF('Economics'!D65&lt;&gt;"Within entered term","Resolve exclusivity","Ready for authorized review")))))))</x:f>
        <x:v>Above private ceiling</x:v>
      </x:c>
      <x:c r="H12" s="14"/>
      <x:c r="I12" s="14"/>
      <x:c r="J12" s="14"/>
      <x:c r="K12" s="2"/>
      <x:c r="L12" s="2"/>
      <x:c r="M12" s="2"/>
      <x:c r="N12" s="2"/>
      <x:c r="O12" s="2"/>
    </x:row>
    <x:row r="13" ht="29" customHeight="1">
      <x:c r="A13" s="1"/>
      <x:c r="B13" s="1"/>
      <x:c r="C13" s="14" t="str">
        <x:v>EV + maximum contingent cash</x:v>
      </x:c>
      <x:c r="D13" s="38" t="n">
        <x:f>'Economics'!D40</x:f>
        <x:v>23900</x:v>
      </x:c>
      <x:c r="E13" s="2"/>
      <x:c r="F13" s="2"/>
      <x:c r="G13" s="14"/>
      <x:c r="H13" s="14"/>
      <x:c r="I13" s="14"/>
      <x:c r="J13" s="14"/>
      <x:c r="K13" s="2"/>
      <x:c r="L13" s="2"/>
      <x:c r="M13" s="2"/>
      <x:c r="N13" s="2"/>
      <x:c r="O13" s="2"/>
    </x:row>
    <x:row r="14" ht="29" customHeight="1">
      <x:c r="A14" s="1"/>
      <x:c r="B14" s="1"/>
      <x:c r="C14" s="14" t="str">
        <x:v>Headroom to private EV ceiling</x:v>
      </x:c>
      <x:c r="D14" s="38" t="n">
        <x:f>'Economics'!D41</x:f>
        <x:v>-900</x:v>
      </x:c>
      <x:c r="E14" s="2"/>
      <x:c r="F14" s="2"/>
      <x:c r="G14" s="14"/>
      <x:c r="H14" s="14"/>
      <x:c r="I14" s="14"/>
      <x:c r="J14" s="14"/>
      <x:c r="K14" s="2"/>
      <x:c r="L14" s="2"/>
      <x:c r="M14" s="2"/>
      <x:c r="N14" s="2"/>
      <x:c r="O14" s="2"/>
    </x:row>
    <x:row r="15" ht="24" customHeight="1">
      <x:c r="A15" s="1"/>
      <x:c r="B15" s="1"/>
      <x:c r="C15" s="2"/>
      <x:c r="D15" s="2"/>
      <x:c r="E15" s="2"/>
      <x:c r="F15" s="2"/>
      <x:c r="G15" s="2"/>
      <x:c r="H15" s="2"/>
      <x:c r="I15" s="2"/>
      <x:c r="J15" s="2"/>
      <x:c r="K15" s="2"/>
      <x:c r="L15" s="2"/>
      <x:c r="M15" s="2"/>
      <x:c r="N15" s="2"/>
      <x:c r="O15" s="2"/>
    </x:row>
    <x:row r="16" ht="24" customHeight="1">
      <x:c r="A16" s="1"/>
      <x:c r="B16" s="1"/>
      <x:c r="C16" s="8" t="str">
        <x:v>EV equivalents include the NWC adjustment. Maximum contingent cash is unweighted and at the entered stock price.</x:v>
      </x:c>
      <x:c r="D16" s="2"/>
      <x:c r="E16" s="2"/>
      <x:c r="F16" s="2"/>
      <x:c r="G16" s="2"/>
      <x:c r="H16" s="2"/>
      <x:c r="I16" s="2"/>
      <x:c r="J16" s="2"/>
      <x:c r="K16" s="2"/>
      <x:c r="L16" s="2"/>
      <x:c r="M16" s="2"/>
      <x:c r="N16" s="2"/>
      <x:c r="O16" s="2"/>
    </x:row>
    <x:row r="17" ht="24" customHeight="1">
      <x:c r="A17" s="1"/>
      <x:c r="B17" s="1"/>
      <x:c r="C17" s="2"/>
      <x:c r="D17" s="2"/>
      <x:c r="E17" s="2"/>
      <x:c r="F17" s="2"/>
      <x:c r="G17" s="2"/>
      <x:c r="H17" s="2"/>
      <x:c r="I17" s="2"/>
      <x:c r="J17" s="2"/>
      <x:c r="K17" s="2"/>
      <x:c r="L17" s="2"/>
      <x:c r="M17" s="2"/>
      <x:c r="N17" s="2"/>
      <x:c r="O17" s="2"/>
    </x:row>
    <x:row r="18" ht="24" customHeight="1">
      <x:c r="A18" s="1"/>
      <x:c r="B18" s="1"/>
      <x:c r="C18" s="10" t="str">
        <x:v>Close liquidity</x:v>
      </x:c>
      <x:c r="D18" s="10"/>
      <x:c r="E18" s="2"/>
      <x:c r="F18" s="10" t="str">
        <x:v>Exposure remaining after close</x:v>
      </x:c>
      <x:c r="G18" s="10"/>
      <x:c r="H18" s="10"/>
      <x:c r="I18" s="10"/>
      <x:c r="J18" s="10"/>
      <x:c r="K18" s="2"/>
      <x:c r="L18" s="2"/>
      <x:c r="M18" s="2"/>
      <x:c r="N18" s="2"/>
      <x:c r="O18" s="2"/>
    </x:row>
    <x:row r="19" ht="24" customHeight="1">
      <x:c r="A19" s="1"/>
      <x:c r="B19" s="1"/>
      <x:c r="C19" s="2" t="str">
        <x:v>Cash directly to seller</x:v>
      </x:c>
      <x:c r="D19" s="38" t="n">
        <x:f>'Economics'!D28</x:f>
        <x:v>8900</x:v>
      </x:c>
      <x:c r="E19" s="2"/>
      <x:c r="F19" s="2" t="str">
        <x:v>Unfunded holdback</x:v>
      </x:c>
      <x:c r="G19" s="2"/>
      <x:c r="H19" s="2"/>
      <x:c r="I19" s="38" t="n">
        <x:f>'Economics'!D27</x:f>
        <x:v>500</x:v>
      </x:c>
      <x:c r="J19" s="2"/>
      <x:c r="K19" s="2"/>
      <x:c r="L19" s="2"/>
      <x:c r="M19" s="2"/>
      <x:c r="N19" s="2"/>
      <x:c r="O19" s="2"/>
    </x:row>
    <x:row r="20" ht="24" customHeight="1">
      <x:c r="A20" s="1"/>
      <x:c r="B20" s="1"/>
      <x:c r="C20" s="2" t="str">
        <x:v>Funded escrow</x:v>
      </x:c>
      <x:c r="D20" s="38" t="n">
        <x:f>'Economics'!D26</x:f>
        <x:v>1000</x:v>
      </x:c>
      <x:c r="E20" s="2"/>
      <x:c r="F20" s="2" t="str">
        <x:v>Maximum contingent cash</x:v>
      </x:c>
      <x:c r="G20" s="2"/>
      <x:c r="H20" s="2"/>
      <x:c r="I20" s="38" t="n">
        <x:f>'Economics'!D33</x:f>
        <x:v>4000</x:v>
      </x:c>
      <x:c r="J20" s="2"/>
      <x:c r="K20" s="2"/>
      <x:c r="L20" s="2"/>
      <x:c r="M20" s="2"/>
      <x:c r="N20" s="2"/>
      <x:c r="O20" s="2"/>
    </x:row>
    <x:row r="21" ht="24" customHeight="1">
      <x:c r="A21" s="1"/>
      <x:c r="B21" s="1"/>
      <x:c r="C21" s="2" t="str">
        <x:v>Total cash uses at close</x:v>
      </x:c>
      <x:c r="D21" s="38" t="n">
        <x:f>'Economics'!D48</x:f>
        <x:v>14400</x:v>
      </x:c>
      <x:c r="E21" s="2"/>
      <x:c r="F21" s="2" t="str">
        <x:v>Expected contingent cash</x:v>
      </x:c>
      <x:c r="G21" s="2"/>
      <x:c r="H21" s="2"/>
      <x:c r="I21" s="38" t="n">
        <x:f>'Economics'!D34</x:f>
        <x:v>1960</x:v>
      </x:c>
      <x:c r="J21" s="2"/>
      <x:c r="K21" s="2"/>
      <x:c r="L21" s="2"/>
      <x:c r="M21" s="2"/>
      <x:c r="N21" s="2"/>
      <x:c r="O21" s="2"/>
    </x:row>
    <x:row r="22" ht="24" customHeight="1">
      <x:c r="A22" s="1"/>
      <x:c r="B22" s="1"/>
      <x:c r="C22" s="2" t="str">
        <x:v>Entered funding sources</x:v>
      </x:c>
      <x:c r="D22" s="38" t="n">
        <x:f>'Economics'!D51</x:f>
        <x:v>17000</x:v>
      </x:c>
      <x:c r="E22" s="2"/>
      <x:c r="F22" s="2" t="str">
        <x:v>Post-close debt principal</x:v>
      </x:c>
      <x:c r="G22" s="2"/>
      <x:c r="H22" s="2"/>
      <x:c r="I22" s="38" t="n">
        <x:f>'Economics'!D53</x:f>
        <x:v>8000</x:v>
      </x:c>
      <x:c r="J22" s="2"/>
      <x:c r="K22" s="2"/>
      <x:c r="L22" s="2"/>
      <x:c r="M22" s="2"/>
      <x:c r="N22" s="2"/>
      <x:c r="O22" s="2"/>
    </x:row>
    <x:row r="23" ht="24" customHeight="1">
      <x:c r="A23" s="1"/>
      <x:c r="B23" s="1"/>
      <x:c r="C23" s="2" t="str">
        <x:v>Funding surplus / (gap)</x:v>
      </x:c>
      <x:c r="D23" s="38" t="n">
        <x:f>'Economics'!D52</x:f>
        <x:v>2600</x:v>
      </x:c>
      <x:c r="E23" s="2"/>
      <x:c r="F23" s="2" t="str">
        <x:v>Debt + deferred cash principal</x:v>
      </x:c>
      <x:c r="G23" s="2"/>
      <x:c r="H23" s="2"/>
      <x:c r="I23" s="38" t="n">
        <x:f>'Economics'!D55</x:f>
        <x:v>12500</x:v>
      </x:c>
      <x:c r="J23" s="2"/>
      <x:c r="K23" s="2"/>
      <x:c r="L23" s="2"/>
      <x:c r="M23" s="2"/>
      <x:c r="N23" s="2"/>
      <x:c r="O23" s="2"/>
    </x:row>
    <x:row r="24" ht="24" customHeight="1">
      <x:c r="A24" s="1"/>
      <x:c r="B24" s="1"/>
      <x:c r="C24" s="2"/>
      <x:c r="D24" s="2"/>
      <x:c r="E24" s="2"/>
      <x:c r="F24" s="2"/>
      <x:c r="G24" s="2"/>
      <x:c r="H24" s="2"/>
      <x:c r="I24" s="2"/>
      <x:c r="J24" s="2"/>
      <x:c r="K24" s="2"/>
      <x:c r="L24" s="2"/>
      <x:c r="M24" s="2"/>
      <x:c r="N24" s="2"/>
      <x:c r="O24" s="2"/>
    </x:row>
    <x:row r="25" ht="24" customHeight="1">
      <x:c r="A25" s="1"/>
      <x:c r="B25" s="1"/>
      <x:c r="C25" s="2"/>
      <x:c r="D25" s="2"/>
      <x:c r="E25" s="2"/>
      <x:c r="F25" s="2"/>
      <x:c r="G25" s="2"/>
      <x:c r="H25" s="2"/>
      <x:c r="I25" s="2"/>
      <x:c r="J25" s="2"/>
      <x:c r="K25" s="2"/>
      <x:c r="L25" s="2"/>
      <x:c r="M25" s="2"/>
      <x:c r="N25" s="2"/>
      <x:c r="O25" s="2"/>
    </x:row>
    <x:row r="26" ht="24" customHeight="1">
      <x:c r="A26" s="1"/>
      <x:c r="B26" s="1"/>
      <x:c r="C26" s="10" t="str">
        <x:v>Exclusivity</x:v>
      </x:c>
      <x:c r="D26" s="10"/>
      <x:c r="E26" s="2"/>
      <x:c r="F26" s="10" t="str">
        <x:v>First pass in 10–15 minutes</x:v>
      </x:c>
      <x:c r="G26" s="10"/>
      <x:c r="H26" s="10"/>
      <x:c r="I26" s="10"/>
      <x:c r="J26" s="10"/>
      <x:c r="K26" s="2"/>
      <x:c r="L26" s="2"/>
      <x:c r="M26" s="2"/>
      <x:c r="N26" s="2"/>
      <x:c r="O26" s="2"/>
    </x:row>
    <x:row r="27" ht="24" customHeight="1">
      <x:c r="A27" s="1"/>
      <x:c r="B27" s="1"/>
      <x:c r="C27" s="2" t="str">
        <x:v>Days remaining to expiry</x:v>
      </x:c>
      <x:c r="D27" s="58" t="n">
        <x:f>'Economics'!D59</x:f>
        <x:v>51</x:v>
      </x:c>
      <x:c r="E27" s="2"/>
      <x:c r="F27" s="2" t="str">
        <x:v>1. Replace core Assumptions and set the price ceiling.</x:v>
      </x:c>
      <x:c r="G27" s="2"/>
      <x:c r="H27" s="2"/>
      <x:c r="I27" s="2"/>
      <x:c r="J27" s="2"/>
      <x:c r="K27" s="2"/>
      <x:c r="L27" s="2"/>
      <x:c r="M27" s="2"/>
      <x:c r="N27" s="2"/>
      <x:c r="O27" s="2"/>
    </x:row>
    <x:row r="28" ht="24" customHeight="1">
      <x:c r="A28" s="1"/>
      <x:c r="B28" s="1"/>
      <x:c r="C28" s="2" t="str">
        <x:v>Close beyond expiry (days)</x:v>
      </x:c>
      <x:c r="D28" s="58" t="n">
        <x:f>'Economics'!D60</x:f>
        <x:v>0</x:v>
      </x:c>
      <x:c r="E28" s="2"/>
      <x:c r="F28" s="2" t="str">
        <x:v>2. Define contingencies, caps, timing and evidence.</x:v>
      </x:c>
      <x:c r="G28" s="2"/>
      <x:c r="H28" s="2"/>
      <x:c r="I28" s="2"/>
      <x:c r="J28" s="2"/>
      <x:c r="K28" s="2"/>
      <x:c r="L28" s="2"/>
      <x:c r="M28" s="2"/>
      <x:c r="N28" s="2"/>
      <x:c r="O28" s="2"/>
    </x:row>
    <x:row r="29" ht="24" customHeight="1">
      <x:c r="A29" s="1"/>
      <x:c r="B29" s="1"/>
      <x:c r="C29" s="2" t="str">
        <x:v>Buyer further process cost</x:v>
      </x:c>
      <x:c r="D29" s="38" t="n">
        <x:f>'Economics'!D63</x:f>
        <x:v>350</x:v>
      </x:c>
      <x:c r="E29" s="2"/>
      <x:c r="F29" s="2" t="str">
        <x:v>3. Assign Conditions to named owners; resolve each.</x:v>
      </x:c>
      <x:c r="G29" s="2"/>
      <x:c r="H29" s="2"/>
      <x:c r="I29" s="2"/>
      <x:c r="J29" s="2"/>
      <x:c r="K29" s="2"/>
      <x:c r="L29" s="2"/>
      <x:c r="M29" s="2"/>
      <x:c r="N29" s="2"/>
      <x:c r="O29" s="2"/>
    </x:row>
    <x:row r="30" ht="24" customHeight="1">
      <x:c r="A30" s="1"/>
      <x:c r="B30" s="1"/>
      <x:c r="C30" s="2" t="str">
        <x:v>Seller further process cost</x:v>
      </x:c>
      <x:c r="D30" s="38" t="n">
        <x:f>'Economics'!D64</x:f>
        <x:v>210</x:v>
      </x:c>
      <x:c r="E30" s="2"/>
      <x:c r="F30" s="2" t="str">
        <x:v>4. Switch to Downside; review funding and expiry.</x:v>
      </x:c>
      <x:c r="G30" s="2"/>
      <x:c r="H30" s="2"/>
      <x:c r="I30" s="2"/>
      <x:c r="J30" s="2"/>
      <x:c r="K30" s="2"/>
      <x:c r="L30" s="2"/>
      <x:c r="M30" s="2"/>
      <x:c r="N30" s="2"/>
      <x:c r="O30" s="2"/>
    </x:row>
    <x:row r="31" ht="24" customHeight="1">
      <x:c r="A31" s="1"/>
      <x:c r="B31" s="1"/>
      <x:c r="C31" s="2"/>
      <x:c r="D31" s="2"/>
      <x:c r="E31" s="2"/>
      <x:c r="F31" s="2"/>
      <x:c r="G31" s="2"/>
      <x:c r="H31" s="2"/>
      <x:c r="I31" s="2"/>
      <x:c r="J31" s="2"/>
      <x:c r="K31" s="2"/>
      <x:c r="L31" s="2"/>
      <x:c r="M31" s="2"/>
      <x:c r="N31" s="2"/>
      <x:c r="O31" s="2"/>
    </x:row>
    <x:row r="32" ht="24" customHeight="1">
      <x:c r="A32" s="1"/>
      <x:c r="B32" s="1"/>
      <x:c r="C32" s="2" t="str">
        <x:v>Required conditions unresolved</x:v>
      </x:c>
      <x:c r="D32" s="2" t="n">
        <x:f>COUNTIFS('Conditions'!E7:E20,"Yes",'Conditions'!O7:O20,"&lt;&gt;Closed")+COUNTIFS('Conditions'!E7:E20,"&lt;&gt;Yes",'Conditions'!E7:E20,"&lt;&gt;No")</x:f>
        <x:v>10</x:v>
      </x:c>
      <x:c r="E32" s="2"/>
      <x:c r="F32" s="8" t="str">
        <x:v>Formula completeness does not approve a transaction.</x:v>
      </x:c>
      <x:c r="G32" s="2"/>
      <x:c r="H32" s="2"/>
      <x:c r="I32" s="2"/>
      <x:c r="J32" s="2"/>
      <x:c r="K32" s="2"/>
      <x:c r="L32" s="2"/>
      <x:c r="M32" s="2"/>
      <x:c r="N32" s="2"/>
      <x:c r="O32" s="2"/>
    </x:row>
    <x:row r="33" ht="24" customHeight="1">
      <x:c r="A33" s="1"/>
      <x:c r="B33" s="1"/>
      <x:c r="C33" s="2" t="str">
        <x:v>Walk decisions</x:v>
      </x:c>
      <x:c r="D33" s="2" t="n">
        <x:f>COUNTIFS('Conditions'!E7:E20,"Yes",'Conditions'!G7:G20,"Walk")</x:f>
        <x:v>0</x:v>
      </x:c>
      <x:c r="E33" s="2"/>
      <x:c r="F33" s="8" t="str">
        <x:v>Protect revenue while integrating cost.</x:v>
      </x:c>
      <x:c r="G33" s="2"/>
      <x:c r="H33" s="2"/>
      <x:c r="I33" s="2"/>
      <x:c r="J33" s="2"/>
      <x:c r="K33" s="2"/>
      <x:c r="L33" s="2"/>
      <x:c r="M33" s="2"/>
      <x:c r="N33" s="2"/>
      <x:c r="O33" s="2"/>
    </x:row>
    <x:row r="34" ht="24" customHeight="1">
      <x:c r="A34" s="1"/>
      <x:c r="B34" s="1"/>
      <x:c r="C34" s="2" t="str">
        <x:v>Conditions included</x:v>
      </x:c>
      <x:c r="D34" s="2" t="n">
        <x:f>COUNTIFS('Conditions'!E7:E20,"Yes")</x:f>
        <x:v>10</x:v>
      </x:c>
      <x:c r="E34" s="2"/>
      <x:c r="F34" s="2"/>
      <x:c r="G34" s="2"/>
      <x:c r="H34" s="2"/>
      <x:c r="I34" s="2"/>
      <x:c r="J34" s="2"/>
      <x:c r="K34" s="2"/>
      <x:c r="L34" s="2"/>
      <x:c r="M34" s="2"/>
      <x:c r="N34" s="2"/>
      <x:c r="O34" s="2"/>
    </x:row>
    <x:row r="35" ht="24" customHeight="1">
      <x:c r="A35" s="1"/>
      <x:c r="B35" s="1"/>
      <x:c r="C35" s="2" t="str">
        <x:v>Contingent definitions missing</x:v>
      </x:c>
      <x:c r="D35" s="2" t="n">
        <x:f>COUNTIFS('Contingencies'!J34:J39,"Missing definition / evidence")</x:f>
        <x:v>0</x:v>
      </x:c>
      <x:c r="E35" s="2"/>
      <x:c r="F35" s="2"/>
      <x:c r="G35" s="2"/>
      <x:c r="H35" s="2"/>
      <x:c r="I35" s="2"/>
      <x:c r="J35" s="2"/>
      <x:c r="K35" s="2"/>
      <x:c r="L35" s="2"/>
      <x:c r="M35" s="2"/>
      <x:c r="N35" s="2"/>
      <x:c r="O35" s="2"/>
    </x:row>
    <x:row r="36" ht="24" customHeight="1">
      <x:c r="A36" s="1"/>
      <x:c r="B36" s="1"/>
      <x:c r="C36" s="2"/>
      <x:c r="D36" s="2"/>
      <x:c r="E36" s="2"/>
      <x:c r="F36" s="2"/>
      <x:c r="G36" s="2"/>
      <x:c r="H36" s="2"/>
      <x:c r="I36" s="2"/>
      <x:c r="J36" s="2"/>
      <x:c r="K36" s="2"/>
      <x:c r="L36" s="2"/>
      <x:c r="M36" s="2"/>
      <x:c r="N36" s="2"/>
      <x:c r="O36" s="2"/>
    </x:row>
    <x:row r="37" ht="24" customHeight="1">
      <x:c r="A37" s="1"/>
      <x:c r="B37" s="1"/>
      <x:c r="C37" s="8" t="str">
        <x:v>Assumption examples • Mike Ye • Version 1.0 • September 10, 2026</x:v>
      </x:c>
      <x:c r="D37" s="2"/>
      <x:c r="E37" s="2"/>
      <x:c r="F37" s="2"/>
      <x:c r="G37" s="2"/>
      <x:c r="H37" s="2"/>
      <x:c r="I37" s="2"/>
      <x:c r="J37" s="2"/>
      <x:c r="K37" s="2"/>
      <x:c r="L37" s="2"/>
      <x:c r="M37" s="2"/>
      <x:c r="N37" s="2"/>
      <x:c r="O37" s="2"/>
    </x:row>
    <x:row r="38" ht="24" customHeight="1">
      <x:c r="A38" s="1"/>
      <x:c r="B38" s="1"/>
      <x:c r="C38" s="2"/>
      <x:c r="D38" s="2"/>
      <x:c r="E38" s="2"/>
      <x:c r="F38" s="2"/>
      <x:c r="G38" s="2"/>
      <x:c r="H38" s="2"/>
      <x:c r="I38" s="2"/>
      <x:c r="J38" s="2"/>
      <x:c r="K38" s="2"/>
      <x:c r="L38" s="2"/>
      <x:c r="M38" s="2"/>
      <x:c r="N38" s="2"/>
      <x:c r="O38" s="2"/>
    </x:row>
    <x:row r="39" ht="24" customHeight="1">
      <x:c r="A39" s="1"/>
      <x:c r="B39" s="1"/>
      <x:c r="C39" s="2"/>
      <x:c r="D39" s="2"/>
      <x:c r="E39" s="2"/>
      <x:c r="F39" s="2"/>
      <x:c r="G39" s="2"/>
      <x:c r="H39" s="2"/>
      <x:c r="I39" s="2"/>
      <x:c r="J39" s="2"/>
      <x:c r="K39" s="2"/>
      <x:c r="L39" s="2"/>
      <x:c r="M39" s="2"/>
      <x:c r="N39" s="2"/>
      <x:c r="O39" s="2"/>
    </x:row>
    <x:row r="40" ht="24" customHeight="1">
      <x:c r="A40" s="1"/>
      <x:c r="B40" s="1"/>
      <x:c r="C40" s="2"/>
      <x:c r="D40" s="2"/>
      <x:c r="E40" s="2"/>
      <x:c r="F40" s="2"/>
      <x:c r="G40" s="2"/>
      <x:c r="H40" s="2"/>
      <x:c r="I40" s="2"/>
      <x:c r="J40" s="2"/>
      <x:c r="K40" s="2"/>
      <x:c r="L40" s="2"/>
      <x:c r="M40" s="2"/>
      <x:c r="N40" s="2"/>
      <x:c r="O40" s="2"/>
    </x:row>
    <x:row r="41" ht="24" customHeight="1">
      <x:c r="A41" s="1"/>
      <x:c r="B41" s="1"/>
      <x:c r="C41" s="2"/>
      <x:c r="D41" s="2"/>
      <x:c r="E41" s="2"/>
      <x:c r="F41" s="2"/>
      <x:c r="G41" s="2"/>
      <x:c r="H41" s="2"/>
      <x:c r="I41" s="2"/>
      <x:c r="J41" s="2"/>
      <x:c r="K41" s="2"/>
      <x:c r="L41" s="2"/>
      <x:c r="M41" s="2"/>
      <x:c r="N41" s="2"/>
      <x:c r="O41" s="2"/>
    </x:row>
    <x:row r="42" ht="24" customHeight="1">
      <x:c r="A42" s="1"/>
      <x:c r="B42" s="1"/>
      <x:c r="C42" s="2"/>
      <x:c r="D42" s="2"/>
      <x:c r="E42" s="2"/>
      <x:c r="F42" s="2"/>
      <x:c r="G42" s="2"/>
      <x:c r="H42" s="2"/>
      <x:c r="I42" s="2"/>
      <x:c r="J42" s="2"/>
      <x:c r="K42" s="2"/>
      <x:c r="L42" s="2"/>
      <x:c r="M42" s="2"/>
      <x:c r="N42" s="2"/>
      <x:c r="O42" s="2"/>
    </x:row>
    <x:row r="43" ht="24" customHeight="1">
      <x:c r="A43" s="1"/>
      <x:c r="B43" s="1"/>
      <x:c r="C43" s="2"/>
      <x:c r="D43" s="2"/>
      <x:c r="E43" s="2"/>
      <x:c r="F43" s="2"/>
      <x:c r="G43" s="2"/>
      <x:c r="H43" s="2"/>
      <x:c r="I43" s="2"/>
      <x:c r="J43" s="2"/>
      <x:c r="K43" s="2"/>
      <x:c r="L43" s="2"/>
      <x:c r="M43" s="2"/>
      <x:c r="N43" s="2"/>
      <x:c r="O43" s="2"/>
    </x:row>
    <x:row r="44" ht="24" customHeight="1">
      <x:c r="A44" s="1"/>
      <x:c r="B44" s="1"/>
      <x:c r="C44" s="2"/>
      <x:c r="D44" s="2"/>
      <x:c r="E44" s="2"/>
      <x:c r="F44" s="2"/>
      <x:c r="G44" s="2"/>
      <x:c r="H44" s="2"/>
      <x:c r="I44" s="2"/>
      <x:c r="J44" s="2"/>
      <x:c r="K44" s="2"/>
      <x:c r="L44" s="2"/>
      <x:c r="M44" s="2"/>
      <x:c r="N44" s="2"/>
      <x:c r="O44" s="2"/>
    </x:row>
    <x:row r="45" ht="24" customHeight="1">
      <x:c r="A45" s="1"/>
      <x:c r="B45" s="1"/>
      <x:c r="C45" s="2"/>
      <x:c r="D45" s="2"/>
      <x:c r="E45" s="2"/>
      <x:c r="F45" s="2"/>
      <x:c r="G45" s="2"/>
      <x:c r="H45" s="2"/>
      <x:c r="I45" s="2"/>
      <x:c r="J45" s="2"/>
      <x:c r="K45" s="2"/>
      <x:c r="L45" s="2"/>
      <x:c r="M45" s="2"/>
      <x:c r="N45" s="2"/>
      <x:c r="O45" s="2"/>
    </x:row>
    <x:row r="46" ht="24" customHeight="1">
      <x:c r="A46" s="1"/>
      <x:c r="B46" s="1"/>
      <x:c r="C46" s="2"/>
      <x:c r="D46" s="2"/>
      <x:c r="E46" s="2"/>
      <x:c r="F46" s="2"/>
      <x:c r="G46" s="2"/>
      <x:c r="H46" s="2"/>
      <x:c r="I46" s="2"/>
      <x:c r="J46" s="2"/>
      <x:c r="K46" s="2"/>
      <x:c r="L46" s="2"/>
      <x:c r="M46" s="2"/>
      <x:c r="N46" s="2"/>
      <x:c r="O46" s="2"/>
    </x:row>
    <x:row r="47" ht="24" customHeight="1">
      <x:c r="A47" s="1"/>
      <x:c r="B47" s="1"/>
      <x:c r="C47" s="2"/>
      <x:c r="D47" s="2"/>
      <x:c r="E47" s="2"/>
      <x:c r="F47" s="2"/>
      <x:c r="G47" s="2"/>
      <x:c r="H47" s="2"/>
      <x:c r="I47" s="2"/>
      <x:c r="J47" s="2"/>
      <x:c r="K47" s="2"/>
      <x:c r="L47" s="2"/>
      <x:c r="M47" s="2"/>
      <x:c r="N47" s="2"/>
      <x:c r="O47" s="2"/>
    </x:row>
    <x:row r="48" ht="24" customHeight="1">
      <x:c r="A48" s="1"/>
      <x:c r="B48" s="1"/>
      <x:c r="C48" s="2"/>
      <x:c r="D48" s="2"/>
      <x:c r="E48" s="2"/>
      <x:c r="F48" s="2"/>
      <x:c r="G48" s="2"/>
      <x:c r="H48" s="2"/>
      <x:c r="I48" s="2"/>
      <x:c r="J48" s="2"/>
      <x:c r="K48" s="2"/>
      <x:c r="L48" s="2"/>
      <x:c r="M48" s="2"/>
      <x:c r="N48" s="2"/>
      <x:c r="O48" s="2"/>
    </x:row>
    <x:row r="49" ht="24" customHeight="1">
      <x:c r="A49" s="1"/>
      <x:c r="B49" s="1"/>
      <x:c r="C49" s="2"/>
      <x:c r="D49" s="2"/>
      <x:c r="E49" s="2"/>
      <x:c r="F49" s="2"/>
      <x:c r="G49" s="2"/>
      <x:c r="H49" s="2"/>
      <x:c r="I49" s="2"/>
      <x:c r="J49" s="2"/>
      <x:c r="K49" s="2"/>
      <x:c r="L49" s="2"/>
      <x:c r="M49" s="2"/>
      <x:c r="N49" s="2"/>
      <x:c r="O49" s="2"/>
    </x:row>
    <x:row r="50" ht="24" customHeight="1">
      <x:c r="A50" s="1"/>
      <x:c r="B50" s="1"/>
      <x:c r="C50" s="2"/>
      <x:c r="D50" s="2"/>
      <x:c r="E50" s="2"/>
      <x:c r="F50" s="2"/>
      <x:c r="G50" s="2"/>
      <x:c r="H50" s="2"/>
      <x:c r="I50" s="2"/>
      <x:c r="J50" s="2"/>
      <x:c r="K50" s="2"/>
      <x:c r="L50" s="2"/>
      <x:c r="M50" s="2"/>
      <x:c r="N50" s="2"/>
      <x:c r="O50" s="2"/>
    </x:row>
    <x:row r="51" ht="24" customHeight="1">
      <x:c r="A51" s="1"/>
      <x:c r="B51" s="1"/>
      <x:c r="C51" s="2"/>
      <x:c r="D51" s="2"/>
      <x:c r="E51" s="2"/>
      <x:c r="F51" s="2"/>
      <x:c r="G51" s="2"/>
      <x:c r="H51" s="2"/>
      <x:c r="I51" s="2"/>
      <x:c r="J51" s="2"/>
      <x:c r="K51" s="2"/>
      <x:c r="L51" s="2"/>
      <x:c r="M51" s="2"/>
      <x:c r="N51" s="2"/>
      <x:c r="O51" s="2"/>
    </x:row>
    <x:row r="52" ht="24" customHeight="1">
      <x:c r="A52" s="1"/>
      <x:c r="B52" s="1"/>
      <x:c r="C52" s="2"/>
      <x:c r="D52" s="2"/>
      <x:c r="E52" s="2"/>
      <x:c r="F52" s="2"/>
      <x:c r="G52" s="2"/>
      <x:c r="H52" s="2"/>
      <x:c r="I52" s="2"/>
      <x:c r="J52" s="2"/>
      <x:c r="K52" s="2"/>
      <x:c r="L52" s="2"/>
      <x:c r="M52" s="2"/>
      <x:c r="N52" s="2"/>
      <x:c r="O52" s="2"/>
    </x:row>
    <x:row r="53" ht="24" customHeight="1">
      <x:c r="A53" s="1"/>
      <x:c r="B53" s="1"/>
      <x:c r="C53" s="2"/>
      <x:c r="D53" s="2"/>
      <x:c r="E53" s="2"/>
      <x:c r="F53" s="2"/>
      <x:c r="G53" s="2"/>
      <x:c r="H53" s="2"/>
      <x:c r="I53" s="2"/>
      <x:c r="J53" s="2"/>
      <x:c r="K53" s="2"/>
      <x:c r="L53" s="2"/>
      <x:c r="M53" s="2"/>
      <x:c r="N53" s="2"/>
      <x:c r="O53" s="2"/>
    </x:row>
    <x:row r="54" ht="24" customHeight="1">
      <x:c r="A54" s="1"/>
      <x:c r="B54" s="1"/>
      <x:c r="C54" s="2"/>
      <x:c r="D54" s="2"/>
      <x:c r="E54" s="2"/>
      <x:c r="F54" s="2"/>
      <x:c r="G54" s="2"/>
      <x:c r="H54" s="2"/>
      <x:c r="I54" s="2"/>
      <x:c r="J54" s="2"/>
      <x:c r="K54" s="2"/>
      <x:c r="L54" s="2"/>
      <x:c r="M54" s="2"/>
      <x:c r="N54" s="2"/>
      <x:c r="O54" s="2"/>
    </x:row>
    <x:row r="55" ht="24" customHeight="1">
      <x:c r="A55" s="1"/>
      <x:c r="B55" s="1"/>
      <x:c r="C55" s="2"/>
      <x:c r="D55" s="2"/>
      <x:c r="E55" s="2"/>
      <x:c r="F55" s="2"/>
      <x:c r="G55" s="2"/>
      <x:c r="H55" s="2"/>
      <x:c r="I55" s="2"/>
      <x:c r="J55" s="2"/>
      <x:c r="K55" s="2"/>
      <x:c r="L55" s="2"/>
      <x:c r="M55" s="2"/>
      <x:c r="N55" s="2"/>
      <x:c r="O55" s="2"/>
    </x:row>
    <x:row r="56" ht="24" customHeight="1">
      <x:c r="A56" s="1"/>
      <x:c r="B56" s="1"/>
      <x:c r="C56" s="2"/>
      <x:c r="D56" s="2"/>
      <x:c r="E56" s="2"/>
      <x:c r="F56" s="2"/>
      <x:c r="G56" s="2"/>
      <x:c r="H56" s="2"/>
      <x:c r="I56" s="2"/>
      <x:c r="J56" s="2"/>
      <x:c r="K56" s="2"/>
      <x:c r="L56" s="2"/>
      <x:c r="M56" s="2"/>
      <x:c r="N56" s="2"/>
      <x:c r="O56" s="2"/>
    </x:row>
    <x:row r="57" ht="24" customHeight="1">
      <x:c r="A57" s="1"/>
      <x:c r="B57" s="1"/>
      <x:c r="C57" s="2"/>
      <x:c r="D57" s="2"/>
      <x:c r="E57" s="2"/>
      <x:c r="F57" s="2"/>
      <x:c r="G57" s="2"/>
      <x:c r="H57" s="2"/>
      <x:c r="I57" s="2"/>
      <x:c r="J57" s="2"/>
      <x:c r="K57" s="2"/>
      <x:c r="L57" s="2"/>
      <x:c r="M57" s="2"/>
      <x:c r="N57" s="2"/>
      <x:c r="O57" s="2"/>
    </x:row>
    <x:row r="58" ht="24" customHeight="1">
      <x:c r="A58" s="1"/>
      <x:c r="B58" s="1"/>
      <x:c r="C58" s="2"/>
      <x:c r="D58" s="2"/>
      <x:c r="E58" s="2"/>
      <x:c r="F58" s="2"/>
      <x:c r="G58" s="2"/>
      <x:c r="H58" s="2"/>
      <x:c r="I58" s="2"/>
      <x:c r="J58" s="2"/>
      <x:c r="K58" s="2"/>
      <x:c r="L58" s="2"/>
      <x:c r="M58" s="2"/>
      <x:c r="N58" s="2"/>
      <x:c r="O58" s="2"/>
    </x:row>
    <x:row r="59" ht="24" customHeight="1">
      <x:c r="A59" s="1"/>
      <x:c r="B59" s="1"/>
      <x:c r="C59" s="2"/>
      <x:c r="D59" s="2"/>
      <x:c r="E59" s="2"/>
      <x:c r="F59" s="2"/>
      <x:c r="G59" s="2"/>
      <x:c r="H59" s="2"/>
      <x:c r="I59" s="2"/>
      <x:c r="J59" s="2"/>
      <x:c r="K59" s="2"/>
      <x:c r="L59" s="2"/>
      <x:c r="M59" s="2"/>
      <x:c r="N59" s="2"/>
      <x:c r="O59" s="2"/>
    </x:row>
    <x:row r="60" ht="24" customHeight="1">
      <x:c r="A60" s="1"/>
      <x:c r="B60" s="1"/>
      <x:c r="C60" s="2"/>
      <x:c r="D60" s="2"/>
      <x:c r="E60" s="2"/>
      <x:c r="F60" s="2"/>
      <x:c r="G60" s="2"/>
      <x:c r="H60" s="2"/>
      <x:c r="I60" s="2"/>
      <x:c r="J60" s="2"/>
      <x:c r="K60" s="2"/>
      <x:c r="L60" s="2"/>
      <x:c r="M60" s="2"/>
      <x:c r="N60" s="2"/>
      <x:c r="O60" s="2"/>
    </x:row>
    <x:row r="61" ht="24" customHeight="1">
      <x:c r="A61" s="1"/>
      <x:c r="B61" s="1"/>
      <x:c r="C61" s="2"/>
      <x:c r="D61" s="2"/>
      <x:c r="E61" s="2"/>
      <x:c r="F61" s="2"/>
      <x:c r="G61" s="2"/>
      <x:c r="H61" s="2"/>
      <x:c r="I61" s="2"/>
      <x:c r="J61" s="2"/>
      <x:c r="K61" s="2"/>
      <x:c r="L61" s="2"/>
      <x:c r="M61" s="2"/>
      <x:c r="N61" s="2"/>
      <x:c r="O61" s="2"/>
    </x:row>
    <x:row r="62" ht="24" customHeight="1">
      <x:c r="A62" s="1"/>
      <x:c r="B62" s="1"/>
      <x:c r="C62" s="2"/>
      <x:c r="D62" s="2"/>
      <x:c r="E62" s="2"/>
      <x:c r="F62" s="2"/>
      <x:c r="G62" s="2"/>
      <x:c r="H62" s="2"/>
      <x:c r="I62" s="2"/>
      <x:c r="J62" s="2"/>
      <x:c r="K62" s="2"/>
      <x:c r="L62" s="2"/>
      <x:c r="M62" s="2"/>
      <x:c r="N62" s="2"/>
      <x:c r="O62" s="2"/>
    </x:row>
    <x:row r="63" ht="24" customHeight="1">
      <x:c r="A63" s="1"/>
      <x:c r="B63" s="1"/>
      <x:c r="C63" s="2"/>
      <x:c r="D63" s="2"/>
      <x:c r="E63" s="2"/>
      <x:c r="F63" s="2"/>
      <x:c r="G63" s="2"/>
      <x:c r="H63" s="2"/>
      <x:c r="I63" s="2"/>
      <x:c r="J63" s="2"/>
      <x:c r="K63" s="2"/>
      <x:c r="L63" s="2"/>
      <x:c r="M63" s="2"/>
      <x:c r="N63" s="2"/>
      <x:c r="O63" s="2"/>
    </x:row>
    <x:row r="64" ht="24" customHeight="1">
      <x:c r="A64" s="1"/>
      <x:c r="B64" s="1"/>
      <x:c r="C64" s="2"/>
      <x:c r="D64" s="2"/>
      <x:c r="E64" s="2"/>
      <x:c r="F64" s="2"/>
      <x:c r="G64" s="2"/>
      <x:c r="H64" s="2"/>
      <x:c r="I64" s="2"/>
      <x:c r="J64" s="2"/>
      <x:c r="K64" s="2"/>
      <x:c r="L64" s="2"/>
      <x:c r="M64" s="2"/>
      <x:c r="N64" s="2"/>
      <x:c r="O64" s="2"/>
    </x:row>
    <x:row r="65" ht="24" customHeight="1">
      <x:c r="A65" s="1"/>
      <x:c r="B65" s="1"/>
      <x:c r="C65" s="2"/>
      <x:c r="D65" s="2"/>
      <x:c r="E65" s="2"/>
      <x:c r="F65" s="2"/>
      <x:c r="G65" s="2"/>
      <x:c r="H65" s="2"/>
      <x:c r="I65" s="2"/>
      <x:c r="J65" s="2"/>
      <x:c r="K65" s="2"/>
      <x:c r="L65" s="2"/>
      <x:c r="M65" s="2"/>
      <x:c r="N65" s="2"/>
      <x:c r="O65" s="2"/>
    </x:row>
    <x:row r="66" ht="24" customHeight="1">
      <x:c r="A66" s="1"/>
      <x:c r="B66" s="1"/>
      <x:c r="C66" s="2"/>
      <x:c r="D66" s="2"/>
      <x:c r="E66" s="2"/>
      <x:c r="F66" s="2"/>
      <x:c r="G66" s="2"/>
      <x:c r="H66" s="2"/>
      <x:c r="I66" s="2"/>
      <x:c r="J66" s="2"/>
      <x:c r="K66" s="2"/>
      <x:c r="L66" s="2"/>
      <x:c r="M66" s="2"/>
      <x:c r="N66" s="2"/>
      <x:c r="O66" s="2"/>
    </x:row>
    <x:row r="67" ht="24" customHeight="1">
      <x:c r="A67" s="1"/>
      <x:c r="B67" s="1"/>
      <x:c r="C67" s="2"/>
      <x:c r="D67" s="2"/>
      <x:c r="E67" s="2"/>
      <x:c r="F67" s="2"/>
      <x:c r="G67" s="2"/>
      <x:c r="H67" s="2"/>
      <x:c r="I67" s="2"/>
      <x:c r="J67" s="2"/>
      <x:c r="K67" s="2"/>
      <x:c r="L67" s="2"/>
      <x:c r="M67" s="2"/>
      <x:c r="N67" s="2"/>
      <x:c r="O67" s="2"/>
    </x:row>
    <x:row r="68" ht="24" customHeight="1">
      <x:c r="A68" s="1"/>
      <x:c r="B68" s="1"/>
      <x:c r="C68" s="2"/>
      <x:c r="D68" s="2"/>
      <x:c r="E68" s="2"/>
      <x:c r="F68" s="2"/>
      <x:c r="G68" s="2"/>
      <x:c r="H68" s="2"/>
      <x:c r="I68" s="2"/>
      <x:c r="J68" s="2"/>
      <x:c r="K68" s="2"/>
      <x:c r="L68" s="2"/>
      <x:c r="M68" s="2"/>
      <x:c r="N68" s="2"/>
      <x:c r="O68" s="2"/>
    </x:row>
    <x:row r="69" ht="24" customHeight="1">
      <x:c r="A69" s="1"/>
      <x:c r="B69" s="1"/>
      <x:c r="C69" s="2"/>
      <x:c r="D69" s="2"/>
      <x:c r="E69" s="2"/>
      <x:c r="F69" s="2"/>
      <x:c r="G69" s="2"/>
      <x:c r="H69" s="2"/>
      <x:c r="I69" s="2"/>
      <x:c r="J69" s="2"/>
      <x:c r="K69" s="2"/>
      <x:c r="L69" s="2"/>
      <x:c r="M69" s="2"/>
      <x:c r="N69" s="2"/>
      <x:c r="O69" s="2"/>
    </x:row>
    <x:row r="70" ht="24" customHeight="1">
      <x:c r="A70" s="1"/>
      <x:c r="B70" s="1"/>
      <x:c r="C70" s="2"/>
      <x:c r="D70" s="2"/>
      <x:c r="E70" s="2"/>
      <x:c r="F70" s="2"/>
      <x:c r="G70" s="2"/>
      <x:c r="H70" s="2"/>
      <x:c r="I70" s="2"/>
      <x:c r="J70" s="2"/>
      <x:c r="K70" s="2"/>
      <x:c r="L70" s="2"/>
      <x:c r="M70" s="2"/>
      <x:c r="N70" s="2"/>
      <x:c r="O70" s="2"/>
    </x:row>
    <x:row r="71" ht="24" customHeight="1">
      <x:c r="A71" s="1"/>
      <x:c r="B71" s="1"/>
      <x:c r="C71" s="2"/>
      <x:c r="D71" s="2"/>
      <x:c r="E71" s="2"/>
      <x:c r="F71" s="2"/>
      <x:c r="G71" s="2"/>
      <x:c r="H71" s="2"/>
      <x:c r="I71" s="2"/>
      <x:c r="J71" s="2"/>
      <x:c r="K71" s="2"/>
      <x:c r="L71" s="2"/>
      <x:c r="M71" s="2"/>
      <x:c r="N71" s="2"/>
      <x:c r="O71" s="2"/>
    </x:row>
    <x:row r="72" ht="24" customHeight="1">
      <x:c r="A72" s="1"/>
      <x:c r="B72" s="1"/>
      <x:c r="C72" s="2"/>
      <x:c r="D72" s="2"/>
      <x:c r="E72" s="2"/>
      <x:c r="F72" s="2"/>
      <x:c r="G72" s="2"/>
      <x:c r="H72" s="2"/>
      <x:c r="I72" s="2"/>
      <x:c r="J72" s="2"/>
      <x:c r="K72" s="2"/>
      <x:c r="L72" s="2"/>
      <x:c r="M72" s="2"/>
      <x:c r="N72" s="2"/>
      <x:c r="O72" s="2"/>
    </x:row>
    <x:row r="73" ht="24" customHeight="1">
      <x:c r="A73" s="1"/>
      <x:c r="B73" s="1"/>
      <x:c r="C73" s="2"/>
      <x:c r="D73" s="2"/>
      <x:c r="E73" s="2"/>
      <x:c r="F73" s="2"/>
      <x:c r="G73" s="2"/>
      <x:c r="H73" s="2"/>
      <x:c r="I73" s="2"/>
      <x:c r="J73" s="2"/>
      <x:c r="K73" s="2"/>
      <x:c r="L73" s="2"/>
      <x:c r="M73" s="2"/>
      <x:c r="N73" s="2"/>
      <x:c r="O73" s="2"/>
    </x:row>
    <x:row r="74" ht="24" customHeight="1">
      <x:c r="A74" s="1"/>
      <x:c r="B74" s="1"/>
      <x:c r="C74" s="2"/>
      <x:c r="D74" s="2"/>
      <x:c r="E74" s="2"/>
      <x:c r="F74" s="2"/>
      <x:c r="G74" s="2"/>
      <x:c r="H74" s="2"/>
      <x:c r="I74" s="2"/>
      <x:c r="J74" s="2"/>
      <x:c r="K74" s="2"/>
      <x:c r="L74" s="2"/>
      <x:c r="M74" s="2"/>
      <x:c r="N74" s="2"/>
      <x:c r="O74" s="2"/>
    </x:row>
    <x:row r="75" ht="24" customHeight="1">
      <x:c r="A75" s="1"/>
      <x:c r="B75" s="1"/>
      <x:c r="C75" s="2"/>
      <x:c r="D75" s="2"/>
      <x:c r="E75" s="2"/>
      <x:c r="F75" s="2"/>
      <x:c r="G75" s="2"/>
      <x:c r="H75" s="2"/>
      <x:c r="I75" s="2"/>
      <x:c r="J75" s="2"/>
      <x:c r="K75" s="2"/>
      <x:c r="L75" s="2"/>
      <x:c r="M75" s="2"/>
      <x:c r="N75" s="2"/>
      <x:c r="O75" s="2"/>
    </x:row>
    <x:row r="76" ht="24" customHeight="1">
      <x:c r="A76" s="1"/>
      <x:c r="B76" s="1"/>
      <x:c r="C76" s="2"/>
      <x:c r="D76" s="2"/>
      <x:c r="E76" s="2"/>
      <x:c r="F76" s="2"/>
      <x:c r="G76" s="2"/>
      <x:c r="H76" s="2"/>
      <x:c r="I76" s="2"/>
      <x:c r="J76" s="2"/>
      <x:c r="K76" s="2"/>
      <x:c r="L76" s="2"/>
      <x:c r="M76" s="2"/>
      <x:c r="N76" s="2"/>
      <x:c r="O76" s="2"/>
    </x:row>
    <x:row r="77" ht="24" customHeight="1">
      <x:c r="A77" s="1"/>
      <x:c r="B77" s="1"/>
      <x:c r="C77" s="2"/>
      <x:c r="D77" s="2"/>
      <x:c r="E77" s="2"/>
      <x:c r="F77" s="2"/>
      <x:c r="G77" s="2"/>
      <x:c r="H77" s="2"/>
      <x:c r="I77" s="2"/>
      <x:c r="J77" s="2"/>
      <x:c r="K77" s="2"/>
      <x:c r="L77" s="2"/>
      <x:c r="M77" s="2"/>
      <x:c r="N77" s="2"/>
      <x:c r="O77" s="2"/>
    </x:row>
    <x:row r="78" ht="24" customHeight="1">
      <x:c r="A78" s="1"/>
      <x:c r="B78" s="1"/>
      <x:c r="C78" s="2"/>
      <x:c r="D78" s="2"/>
      <x:c r="E78" s="2"/>
      <x:c r="F78" s="2"/>
      <x:c r="G78" s="2"/>
      <x:c r="H78" s="2"/>
      <x:c r="I78" s="2"/>
      <x:c r="J78" s="2"/>
      <x:c r="K78" s="2"/>
      <x:c r="L78" s="2"/>
      <x:c r="M78" s="2"/>
      <x:c r="N78" s="2"/>
      <x:c r="O78" s="2"/>
    </x:row>
    <x:row r="79" ht="24" customHeight="1">
      <x:c r="A79" s="1"/>
      <x:c r="B79" s="1"/>
      <x:c r="C79" s="2"/>
      <x:c r="D79" s="2"/>
      <x:c r="E79" s="2"/>
      <x:c r="F79" s="2"/>
      <x:c r="G79" s="2"/>
      <x:c r="H79" s="2"/>
      <x:c r="I79" s="2"/>
      <x:c r="J79" s="2"/>
      <x:c r="K79" s="2"/>
      <x:c r="L79" s="2"/>
      <x:c r="M79" s="2"/>
      <x:c r="N79" s="2"/>
      <x:c r="O79" s="2"/>
    </x:row>
    <x:row r="80" ht="24" customHeight="1">
      <x:c r="A80" s="1"/>
      <x:c r="B80" s="1"/>
      <x:c r="C80" s="2"/>
      <x:c r="D80" s="2"/>
      <x:c r="E80" s="2"/>
      <x:c r="F80" s="2"/>
      <x:c r="G80" s="2"/>
      <x:c r="H80" s="2"/>
      <x:c r="I80" s="2"/>
      <x:c r="J80" s="2"/>
      <x:c r="K80" s="2"/>
      <x:c r="L80" s="2"/>
      <x:c r="M80" s="2"/>
      <x:c r="N80" s="2"/>
      <x:c r="O80" s="2"/>
    </x:row>
    <x:row r="81" ht="24" customHeight="1">
      <x:c r="A81" s="1"/>
      <x:c r="B81" s="1"/>
      <x:c r="C81" s="2"/>
      <x:c r="D81" s="2"/>
      <x:c r="E81" s="2"/>
      <x:c r="F81" s="2"/>
      <x:c r="G81" s="2"/>
      <x:c r="H81" s="2"/>
      <x:c r="I81" s="2"/>
      <x:c r="J81" s="2"/>
      <x:c r="K81" s="2"/>
      <x:c r="L81" s="2"/>
      <x:c r="M81" s="2"/>
      <x:c r="N81" s="2"/>
      <x:c r="O81" s="2"/>
    </x:row>
    <x:row r="82" ht="24" customHeight="1">
      <x:c r="A82" s="1"/>
      <x:c r="B82" s="1"/>
      <x:c r="C82" s="2"/>
      <x:c r="D82" s="2"/>
      <x:c r="E82" s="2"/>
      <x:c r="F82" s="2"/>
      <x:c r="G82" s="2"/>
      <x:c r="H82" s="2"/>
      <x:c r="I82" s="2"/>
      <x:c r="J82" s="2"/>
      <x:c r="K82" s="2"/>
      <x:c r="L82" s="2"/>
      <x:c r="M82" s="2"/>
      <x:c r="N82" s="2"/>
      <x:c r="O82" s="2"/>
    </x:row>
    <x:row r="83" ht="24" customHeight="1">
      <x:c r="A83" s="1"/>
      <x:c r="B83" s="1"/>
      <x:c r="C83" s="2"/>
      <x:c r="D83" s="2"/>
      <x:c r="E83" s="2"/>
      <x:c r="F83" s="2"/>
      <x:c r="G83" s="2"/>
      <x:c r="H83" s="2"/>
      <x:c r="I83" s="2"/>
      <x:c r="J83" s="2"/>
      <x:c r="K83" s="2"/>
      <x:c r="L83" s="2"/>
      <x:c r="M83" s="2"/>
      <x:c r="N83" s="2"/>
      <x:c r="O83" s="2"/>
    </x:row>
    <x:row r="84" ht="24" customHeight="1">
      <x:c r="A84" s="1"/>
      <x:c r="B84" s="1"/>
      <x:c r="C84" s="2"/>
      <x:c r="D84" s="2"/>
      <x:c r="E84" s="2"/>
      <x:c r="F84" s="2"/>
      <x:c r="G84" s="2"/>
      <x:c r="H84" s="2"/>
      <x:c r="I84" s="2"/>
      <x:c r="J84" s="2"/>
      <x:c r="K84" s="2"/>
      <x:c r="L84" s="2"/>
      <x:c r="M84" s="2"/>
      <x:c r="N84" s="2"/>
      <x:c r="O84" s="2"/>
    </x:row>
    <x:row r="85" ht="24" customHeight="1">
      <x:c r="A85" s="1"/>
      <x:c r="B85" s="1"/>
      <x:c r="C85" s="2"/>
      <x:c r="D85" s="2"/>
      <x:c r="E85" s="2"/>
      <x:c r="F85" s="2"/>
      <x:c r="G85" s="2"/>
      <x:c r="H85" s="2"/>
      <x:c r="I85" s="2"/>
      <x:c r="J85" s="2"/>
      <x:c r="K85" s="2"/>
      <x:c r="L85" s="2"/>
      <x:c r="M85" s="2"/>
      <x:c r="N85" s="2"/>
      <x:c r="O85" s="2"/>
    </x:row>
    <x:row r="86" ht="24" customHeight="1">
      <x:c r="A86" s="1"/>
      <x:c r="B86" s="1"/>
      <x:c r="C86" s="2"/>
      <x:c r="D86" s="2"/>
      <x:c r="E86" s="2"/>
      <x:c r="F86" s="2"/>
      <x:c r="G86" s="2"/>
      <x:c r="H86" s="2"/>
      <x:c r="I86" s="2"/>
      <x:c r="J86" s="2"/>
      <x:c r="K86" s="2"/>
      <x:c r="L86" s="2"/>
      <x:c r="M86" s="2"/>
      <x:c r="N86" s="2"/>
      <x:c r="O86" s="2"/>
    </x:row>
    <x:row r="87" ht="24" customHeight="1">
      <x:c r="A87" s="1"/>
      <x:c r="B87" s="1"/>
      <x:c r="C87" s="2"/>
      <x:c r="D87" s="2"/>
      <x:c r="E87" s="2"/>
      <x:c r="F87" s="2"/>
      <x:c r="G87" s="2"/>
      <x:c r="H87" s="2"/>
      <x:c r="I87" s="2"/>
      <x:c r="J87" s="2"/>
      <x:c r="K87" s="2"/>
      <x:c r="L87" s="2"/>
      <x:c r="M87" s="2"/>
      <x:c r="N87" s="2"/>
      <x:c r="O87" s="2"/>
    </x:row>
    <x:row r="88" ht="24" customHeight="1">
      <x:c r="A88" s="1"/>
      <x:c r="B88" s="1"/>
      <x:c r="C88" s="2"/>
      <x:c r="D88" s="2"/>
      <x:c r="E88" s="2"/>
      <x:c r="F88" s="2"/>
      <x:c r="G88" s="2"/>
      <x:c r="H88" s="2"/>
      <x:c r="I88" s="2"/>
      <x:c r="J88" s="2"/>
      <x:c r="K88" s="2"/>
      <x:c r="L88" s="2"/>
      <x:c r="M88" s="2"/>
      <x:c r="N88" s="2"/>
      <x:c r="O88" s="2"/>
    </x:row>
    <x:row r="89" ht="24" customHeight="1">
      <x:c r="A89" s="1"/>
      <x:c r="B89" s="1"/>
      <x:c r="C89" s="2"/>
      <x:c r="D89" s="2"/>
      <x:c r="E89" s="2"/>
      <x:c r="F89" s="2"/>
      <x:c r="G89" s="2"/>
      <x:c r="H89" s="2"/>
      <x:c r="I89" s="2"/>
      <x:c r="J89" s="2"/>
      <x:c r="K89" s="2"/>
      <x:c r="L89" s="2"/>
      <x:c r="M89" s="2"/>
      <x:c r="N89" s="2"/>
      <x:c r="O89" s="2"/>
    </x:row>
    <x:row r="90" ht="24" customHeight="1">
      <x:c r="A90" s="1"/>
      <x:c r="B90" s="1"/>
      <x:c r="C90" s="2"/>
      <x:c r="D90" s="2"/>
      <x:c r="E90" s="2"/>
      <x:c r="F90" s="2"/>
      <x:c r="G90" s="2"/>
      <x:c r="H90" s="2"/>
      <x:c r="I90" s="2"/>
      <x:c r="J90" s="2"/>
      <x:c r="K90" s="2"/>
      <x:c r="L90" s="2"/>
      <x:c r="M90" s="2"/>
      <x:c r="N90" s="2"/>
      <x:c r="O90" s="2"/>
    </x:row>
    <x:row r="91" ht="24" customHeight="1">
      <x:c r="A91" s="1"/>
      <x:c r="B91" s="1"/>
      <x:c r="C91" s="2"/>
      <x:c r="D91" s="2"/>
      <x:c r="E91" s="2"/>
      <x:c r="F91" s="2"/>
      <x:c r="G91" s="2"/>
      <x:c r="H91" s="2"/>
      <x:c r="I91" s="2"/>
      <x:c r="J91" s="2"/>
      <x:c r="K91" s="2"/>
      <x:c r="L91" s="2"/>
      <x:c r="M91" s="2"/>
      <x:c r="N91" s="2"/>
      <x:c r="O91" s="2"/>
    </x:row>
    <x:row r="92" ht="24" customHeight="1">
      <x:c r="A92" s="1"/>
      <x:c r="B92" s="1"/>
      <x:c r="C92" s="2"/>
      <x:c r="D92" s="2"/>
      <x:c r="E92" s="2"/>
      <x:c r="F92" s="2"/>
      <x:c r="G92" s="2"/>
      <x:c r="H92" s="2"/>
      <x:c r="I92" s="2"/>
      <x:c r="J92" s="2"/>
      <x:c r="K92" s="2"/>
      <x:c r="L92" s="2"/>
      <x:c r="M92" s="2"/>
      <x:c r="N92" s="2"/>
      <x:c r="O92" s="2"/>
    </x:row>
    <x:row r="93" ht="24" customHeight="1">
      <x:c r="A93" s="1"/>
      <x:c r="B93" s="1"/>
      <x:c r="C93" s="2"/>
      <x:c r="D93" s="2"/>
      <x:c r="E93" s="2"/>
      <x:c r="F93" s="2"/>
      <x:c r="G93" s="2"/>
      <x:c r="H93" s="2"/>
      <x:c r="I93" s="2"/>
      <x:c r="J93" s="2"/>
      <x:c r="K93" s="2"/>
      <x:c r="L93" s="2"/>
      <x:c r="M93" s="2"/>
      <x:c r="N93" s="2"/>
      <x:c r="O93" s="2"/>
    </x:row>
    <x:row r="94" ht="24" customHeight="1">
      <x:c r="A94" s="1"/>
      <x:c r="B94" s="1"/>
      <x:c r="C94" s="2"/>
      <x:c r="D94" s="2"/>
      <x:c r="E94" s="2"/>
      <x:c r="F94" s="2"/>
      <x:c r="G94" s="2"/>
      <x:c r="H94" s="2"/>
      <x:c r="I94" s="2"/>
      <x:c r="J94" s="2"/>
      <x:c r="K94" s="2"/>
      <x:c r="L94" s="2"/>
      <x:c r="M94" s="2"/>
      <x:c r="N94" s="2"/>
      <x:c r="O94" s="2"/>
    </x:row>
    <x:row r="95" ht="24" customHeight="1">
      <x:c r="A95" s="1"/>
      <x:c r="B95" s="1"/>
      <x:c r="C95" s="2"/>
      <x:c r="D95" s="2"/>
      <x:c r="E95" s="2"/>
      <x:c r="F95" s="2"/>
      <x:c r="G95" s="2"/>
      <x:c r="H95" s="2"/>
      <x:c r="I95" s="2"/>
      <x:c r="J95" s="2"/>
      <x:c r="K95" s="2"/>
      <x:c r="L95" s="2"/>
      <x:c r="M95" s="2"/>
      <x:c r="N95" s="2"/>
      <x:c r="O95" s="2"/>
    </x:row>
    <x:row r="96" ht="24" customHeight="1">
      <x:c r="A96" s="1"/>
      <x:c r="B96" s="1"/>
      <x:c r="C96" s="2"/>
      <x:c r="D96" s="2"/>
      <x:c r="E96" s="2"/>
      <x:c r="F96" s="2"/>
      <x:c r="G96" s="2"/>
      <x:c r="H96" s="2"/>
      <x:c r="I96" s="2"/>
      <x:c r="J96" s="2"/>
      <x:c r="K96" s="2"/>
      <x:c r="L96" s="2"/>
      <x:c r="M96" s="2"/>
      <x:c r="N96" s="2"/>
      <x:c r="O96" s="2"/>
    </x:row>
    <x:row r="97" ht="24" customHeight="1">
      <x:c r="A97" s="1"/>
      <x:c r="B97" s="1"/>
      <x:c r="C97" s="2"/>
      <x:c r="D97" s="2"/>
      <x:c r="E97" s="2"/>
      <x:c r="F97" s="2"/>
      <x:c r="G97" s="2"/>
      <x:c r="H97" s="2"/>
      <x:c r="I97" s="2"/>
      <x:c r="J97" s="2"/>
      <x:c r="K97" s="2"/>
      <x:c r="L97" s="2"/>
      <x:c r="M97" s="2"/>
      <x:c r="N97" s="2"/>
      <x:c r="O97" s="2"/>
    </x:row>
    <x:row r="98" ht="24" customHeight="1">
      <x:c r="A98" s="1"/>
      <x:c r="B98" s="1"/>
      <x:c r="C98" s="2"/>
      <x:c r="D98" s="2"/>
      <x:c r="E98" s="2"/>
      <x:c r="F98" s="2"/>
      <x:c r="G98" s="2"/>
      <x:c r="H98" s="2"/>
      <x:c r="I98" s="2"/>
      <x:c r="J98" s="2"/>
      <x:c r="K98" s="2"/>
      <x:c r="L98" s="2"/>
      <x:c r="M98" s="2"/>
      <x:c r="N98" s="2"/>
      <x:c r="O98" s="2"/>
    </x:row>
    <x:row r="99" ht="24" customHeight="1">
      <x:c r="A99" s="1"/>
      <x:c r="B99" s="1"/>
      <x:c r="C99" s="2"/>
      <x:c r="D99" s="2"/>
      <x:c r="E99" s="2"/>
      <x:c r="F99" s="2"/>
      <x:c r="G99" s="2"/>
      <x:c r="H99" s="2"/>
      <x:c r="I99" s="2"/>
      <x:c r="J99" s="2"/>
      <x:c r="K99" s="2"/>
      <x:c r="L99" s="2"/>
      <x:c r="M99" s="2"/>
      <x:c r="N99" s="2"/>
      <x:c r="O99" s="2"/>
    </x:row>
    <x:row r="100" ht="24" customHeight="1">
      <x:c r="A100" s="1"/>
      <x:c r="B100" s="1"/>
      <x:c r="C100" s="2"/>
      <x:c r="D100" s="2"/>
      <x:c r="E100" s="2"/>
      <x:c r="F100" s="2"/>
      <x:c r="G100" s="2"/>
      <x:c r="H100" s="2"/>
      <x:c r="I100" s="2"/>
      <x:c r="J100" s="2"/>
      <x:c r="K100" s="2"/>
      <x:c r="L100" s="2"/>
      <x:c r="M100" s="2"/>
      <x:c r="N100" s="2"/>
      <x:c r="O100" s="2"/>
    </x:row>
  </x:sheetData>
  <x:mergeCells>
    <x:mergeCell ref="G8:J9"/>
    <x:mergeCell ref="G12:J14"/>
    <x:mergeCell ref="F27:J27"/>
    <x:mergeCell ref="F28:J28"/>
    <x:mergeCell ref="F29:J29"/>
    <x:mergeCell ref="F30:J30"/>
  </x:mergeCells>
  <x:conditionalFormatting sqref="G8:G8">
    <x:cfRule type="containsText" dxfId="40" priority="1" operator="containsText" text="Missing"/>
    <x:cfRule type="containsText" dxfId="41" priority="2" operator="containsText" text="Invalid"/>
    <x:cfRule type="containsText" dxfId="42" priority="3" operator="containsText" text="Open"/>
    <x:cfRule type="containsText" dxfId="43" priority="4" operator="containsText" text="Walk"/>
    <x:cfRule type="containsText" dxfId="44" priority="5" operator="containsText" text="Above"/>
    <x:cfRule type="containsText" dxfId="45" priority="6" operator="containsText" text="Gap"/>
    <x:cfRule type="containsText" dxfId="46" priority="7" operator="containsText" text="Expired"/>
    <x:cfRule type="containsText" dxfId="47" priority="8" operator="containsText" text="Extend"/>
  </x:conditionalFormatting>
  <x:conditionalFormatting sqref="G12:G12">
    <x:cfRule type="containsText" dxfId="48" priority="9" operator="containsText" text="Missing"/>
    <x:cfRule type="containsText" dxfId="49" priority="10" operator="containsText" text="Invalid"/>
    <x:cfRule type="containsText" dxfId="50" priority="11" operator="containsText" text="Open"/>
    <x:cfRule type="containsText" dxfId="51" priority="12" operator="containsText" text="Walk"/>
    <x:cfRule type="containsText" dxfId="52" priority="13" operator="containsText" text="Above"/>
    <x:cfRule type="containsText" dxfId="53" priority="14" operator="containsText" text="Gap"/>
    <x:cfRule type="containsText" dxfId="54" priority="15" operator="containsText" text="Expired"/>
    <x:cfRule type="containsText" dxfId="55" priority="16" operator="containsText" text="Extend"/>
  </x:conditionalFormatting>
  <x:conditionalFormatting sqref="D14:D14">
    <x:cfRule type="cellIs" dxfId="56" priority="17" operator="lessThan">
      <x:formula>0</x:formula>
    </x:cfRule>
  </x:conditionalFormatting>
  <x:conditionalFormatting sqref="D23:D23">
    <x:cfRule type="cellIs" dxfId="57" priority="18" operator="lessThan">
      <x:formula>0</x:formula>
    </x:cfRule>
  </x:conditionalFormatting>
  <x:dataValidations count="1">
    <x:dataValidation type="list" sqref="H4">
      <x:formula1>"Base,Downside"</x:formula1>
    </x:dataValidation>
  </x:dataValidations>
  <x:pageMargins left="0.7" right="0.7" top="0.75" bottom="0.75" header="0.3" footer="0.3"/>
</x:worksheet>
</file>

<file path=xl/worksheets/sheet2.xml><?xml version="1.0" encoding="utf-8"?>
<x:worksheet xmlns:x="http://schemas.openxmlformats.org/spreadsheetml/2006/main">
  <x:sheetPr>
    <x:tabColor rgb="FF79602E"/>
  </x:sheetPr>
  <x:sheetViews>
    <x:sheetView showGridLines="0" workbookViewId="0">
      <x:pane ySplit="6" topLeftCell="A7" activePane="bottomLeft" state="frozen"/>
    </x:sheetView>
  </x:sheetViews>
  <x:sheetFormatPr defaultRowHeight="15"/>
  <x:cols>
    <x:col min="1" max="1" width="2.5" hidden="0" customWidth="1"/>
    <x:col min="2" max="2" width="2.5" hidden="0" customWidth="1"/>
    <x:col min="3" max="3" width="43" hidden="0" customWidth="1"/>
    <x:col min="4" max="4" width="20" hidden="0" customWidth="1"/>
    <x:col min="5" max="5" width="3" hidden="0" customWidth="1"/>
    <x:col min="6" max="6" width="77" hidden="0" customWidth="1"/>
    <x:col min="7" max="7" width="16" hidden="0" customWidth="1"/>
    <x:col min="8" max="8" width="16" hidden="0" customWidth="1"/>
    <x:col min="9" max="9" width="16" hidden="0" customWidth="1"/>
    <x:col min="10" max="10" width="16" hidden="0" customWidth="1"/>
  </x:cols>
  <x:sheetData>
    <x:row r="1" ht="24" customHeight="1">
      <x:c r="A1" s="1"/>
      <x:c r="B1" s="1"/>
      <x:c r="C1" s="2"/>
      <x:c r="D1" s="2"/>
      <x:c r="E1" s="2"/>
      <x:c r="F1" s="2"/>
      <x:c r="G1" s="2"/>
      <x:c r="H1" s="2"/>
      <x:c r="I1" s="2"/>
      <x:c r="J1" s="2"/>
      <x:c r="K1" s="2"/>
      <x:c r="L1" s="2"/>
      <x:c r="M1" s="2"/>
      <x:c r="N1" s="2"/>
      <x:c r="O1" s="2"/>
    </x:row>
    <x:row r="2" ht="24" customHeight="1">
      <x:c r="A2" s="1"/>
      <x:c r="B2" s="1"/>
      <x:c r="C2" s="3" t="str">
        <x:v>Assumptions</x:v>
      </x:c>
      <x:c r="D2" s="2"/>
      <x:c r="E2" s="2"/>
      <x:c r="F2" s="2"/>
      <x:c r="G2" s="2"/>
      <x:c r="H2" s="2"/>
      <x:c r="I2" s="2"/>
      <x:c r="J2" s="2"/>
      <x:c r="K2" s="2"/>
      <x:c r="L2" s="2"/>
      <x:c r="M2" s="2"/>
      <x:c r="N2" s="2"/>
      <x:c r="O2" s="2"/>
    </x:row>
    <x:row r="3" ht="24" customHeight="1">
      <x:c r="A3" s="1"/>
      <x:c r="B3" s="1"/>
      <x:c r="C3" s="8" t="str">
        <x:v>Assumption examples. USD thousands, except USD per share, dates and years.</x:v>
      </x:c>
      <x:c r="D3" s="2"/>
      <x:c r="E3" s="2"/>
      <x:c r="F3" s="2"/>
      <x:c r="G3" s="2"/>
      <x:c r="H3" s="2"/>
      <x:c r="I3" s="2"/>
      <x:c r="J3" s="2"/>
      <x:c r="K3" s="2"/>
      <x:c r="L3" s="2"/>
      <x:c r="M3" s="2"/>
      <x:c r="N3" s="2"/>
      <x:c r="O3" s="2"/>
    </x:row>
    <x:row r="4" ht="24" customHeight="1">
      <x:c r="A4" s="1"/>
      <x:c r="B4" s="1"/>
      <x:c r="C4" s="2" t="str">
        <x:v>Case selected</x:v>
      </x:c>
      <x:c r="D4" s="7" t="str">
        <x:f>'Dashboard'!H4</x:f>
        <x:v>Base</x:v>
      </x:c>
      <x:c r="E4" s="2"/>
      <x:c r="F4" s="2"/>
      <x:c r="G4"/>
      <x:c r="H4"/>
      <x:c r="I4" s="2"/>
      <x:c r="J4" s="2"/>
      <x:c r="K4" s="2"/>
      <x:c r="L4" s="2"/>
      <x:c r="M4" s="2"/>
      <x:c r="N4" s="2"/>
      <x:c r="O4" s="2"/>
    </x:row>
    <x:row r="5" ht="24" customHeight="1">
      <x:c r="A5" s="1"/>
      <x:c r="B5" s="1"/>
      <x:c r="C5" s="2"/>
      <x:c r="D5" s="2"/>
      <x:c r="E5" s="2"/>
      <x:c r="F5" s="2"/>
      <x:c r="G5" s="2"/>
      <x:c r="H5" s="2"/>
      <x:c r="I5" s="2"/>
      <x:c r="J5" s="2"/>
      <x:c r="K5" s="2"/>
      <x:c r="L5" s="2"/>
      <x:c r="M5" s="2"/>
      <x:c r="N5" s="2"/>
      <x:c r="O5" s="2"/>
    </x:row>
    <x:row r="6" ht="40" customHeight="1">
      <x:c r="A6" s="1"/>
      <x:c r="B6" s="1"/>
      <x:c r="C6" s="12" t="str">
        <x:v>Core term</x:v>
      </x:c>
      <x:c r="D6" s="12" t="str">
        <x:v>Assumption</x:v>
      </x:c>
      <x:c r="E6" s="12" t="str"/>
      <x:c r="F6" s="12" t="str">
        <x:v>Meaning</x:v>
      </x:c>
      <x:c r="G6" s="2"/>
      <x:c r="H6" s="2"/>
      <x:c r="I6" s="2"/>
      <x:c r="J6" s="2"/>
      <x:c r="K6" s="2"/>
      <x:c r="L6" s="2"/>
      <x:c r="M6" s="2"/>
      <x:c r="N6" s="2"/>
      <x:c r="O6" s="2"/>
    </x:row>
    <x:row r="7" ht="35" customHeight="1">
      <x:c r="A7" s="1"/>
      <x:c r="B7" s="1"/>
      <x:c r="C7" s="14" t="str">
        <x:v>Headline enterprise value</x:v>
      </x:c>
      <x:c r="D7" s="17" t="n">
        <x:v>20000</x:v>
      </x:c>
      <x:c r="E7" s="2"/>
      <x:c r="F7" s="14" t="str">
        <x:v>Debt-free business value at the agreed NWC peg.</x:v>
      </x:c>
      <x:c r="G7" s="2"/>
      <x:c r="H7" s="2"/>
      <x:c r="I7" s="2"/>
      <x:c r="J7" s="2"/>
      <x:c r="K7" s="2"/>
      <x:c r="L7" s="2"/>
      <x:c r="M7" s="2"/>
      <x:c r="N7" s="2"/>
      <x:c r="O7" s="2"/>
    </x:row>
    <x:row r="8" ht="35" customHeight="1">
      <x:c r="A8" s="1"/>
      <x:c r="B8" s="1"/>
      <x:c r="C8" s="14" t="str">
        <x:v>Debt repaid at close</x:v>
      </x:c>
      <x:c r="D8" s="17" t="n">
        <x:v>3000</x:v>
      </x:c>
      <x:c r="E8" s="2"/>
      <x:c r="F8" s="14" t="str">
        <x:v>Deducted from seller equity and funded at close.</x:v>
      </x:c>
      <x:c r="G8" s="2"/>
      <x:c r="H8" s="2"/>
      <x:c r="I8" s="2"/>
      <x:c r="J8" s="2"/>
      <x:c r="K8" s="2"/>
      <x:c r="L8" s="2"/>
      <x:c r="M8" s="2"/>
      <x:c r="N8" s="2"/>
      <x:c r="O8" s="2"/>
    </x:row>
    <x:row r="9" ht="35" customHeight="1">
      <x:c r="A9" s="1"/>
      <x:c r="B9" s="1"/>
      <x:c r="C9" s="14" t="str">
        <x:v>Debt retained / assumed</x:v>
      </x:c>
      <x:c r="D9" s="17" t="n">
        <x:v>1000</x:v>
      </x:c>
      <x:c r="E9" s="2"/>
      <x:c r="F9" s="14" t="str">
        <x:v>Deducted from seller equity; retained debt is not a close cash use.</x:v>
      </x:c>
      <x:c r="G9" s="2"/>
      <x:c r="H9" s="2"/>
      <x:c r="I9" s="2"/>
      <x:c r="J9" s="2"/>
      <x:c r="K9" s="2"/>
      <x:c r="L9" s="2"/>
      <x:c r="M9" s="2"/>
      <x:c r="N9" s="2"/>
      <x:c r="O9" s="2"/>
    </x:row>
    <x:row r="10" ht="35" customHeight="1">
      <x:c r="A10" s="1"/>
      <x:c r="B10" s="1"/>
      <x:c r="C10" s="14" t="str">
        <x:v>Eligible excess cash</x:v>
      </x:c>
      <x:c r="D10" s="17" t="n">
        <x:v>500</x:v>
      </x:c>
      <x:c r="E10" s="2"/>
      <x:c r="F10" s="14" t="str">
        <x:v>Cash transferred and credited to seller; not reused as a funding source here.</x:v>
      </x:c>
      <x:c r="G10" s="2"/>
      <x:c r="H10" s="2"/>
      <x:c r="I10" s="2"/>
      <x:c r="J10" s="2"/>
      <x:c r="K10" s="2"/>
      <x:c r="L10" s="2"/>
      <x:c r="M10" s="2"/>
      <x:c r="N10" s="2"/>
      <x:c r="O10" s="2"/>
    </x:row>
    <x:row r="11" ht="35" customHeight="1">
      <x:c r="A11" s="1"/>
      <x:c r="B11" s="1"/>
      <x:c r="C11" s="14" t="str">
        <x:v>Working-capital peg</x:v>
      </x:c>
      <x:c r="D11" s="17" t="n">
        <x:v>2000</x:v>
      </x:c>
      <x:c r="E11" s="2"/>
      <x:c r="F11" s="14" t="str">
        <x:v>Normalized delivered NWC, excluding cash and debt already bridged.</x:v>
      </x:c>
      <x:c r="G11" s="2"/>
      <x:c r="H11" s="2"/>
      <x:c r="I11" s="2"/>
      <x:c r="J11" s="2"/>
      <x:c r="K11" s="2"/>
      <x:c r="L11" s="2"/>
      <x:c r="M11" s="2"/>
      <x:c r="N11" s="2"/>
      <x:c r="O11" s="2"/>
    </x:row>
    <x:row r="12" ht="35" customHeight="1">
      <x:c r="A12" s="1"/>
      <x:c r="B12" s="1"/>
      <x:c r="C12" s="14" t="str">
        <x:v>Stock reference allocation</x:v>
      </x:c>
      <x:c r="D12" s="17" t="n">
        <x:v>4000</x:v>
      </x:c>
      <x:c r="E12" s="2"/>
      <x:c r="F12" s="14" t="str">
        <x:v>Fixed equity allocated to buyer shares at the reference price.</x:v>
      </x:c>
      <x:c r="G12" s="2"/>
      <x:c r="H12" s="2"/>
      <x:c r="I12" s="2"/>
      <x:c r="J12" s="2"/>
      <x:c r="K12" s="2"/>
      <x:c r="L12" s="2"/>
      <x:c r="M12" s="2"/>
      <x:c r="N12" s="2"/>
      <x:c r="O12" s="2"/>
    </x:row>
    <x:row r="13" ht="35" customHeight="1">
      <x:c r="A13" s="1"/>
      <x:c r="B13" s="1"/>
      <x:c r="C13" s="14" t="str">
        <x:v>Seller rollover amount</x:v>
      </x:c>
      <x:c r="D13" s="17" t="n">
        <x:v>2000</x:v>
      </x:c>
      <x:c r="E13" s="2"/>
      <x:c r="F13" s="14" t="str">
        <x:v>Noncash reinvestment; separate from buyer stock.</x:v>
      </x:c>
      <x:c r="G13" s="2"/>
      <x:c r="H13" s="2"/>
      <x:c r="I13" s="2"/>
      <x:c r="J13" s="2"/>
      <x:c r="K13" s="2"/>
      <x:c r="L13" s="2"/>
      <x:c r="M13" s="2"/>
      <x:c r="N13" s="2"/>
      <x:c r="O13" s="2"/>
    </x:row>
    <x:row r="14" ht="35" customHeight="1">
      <x:c r="A14" s="1"/>
      <x:c r="B14" s="1"/>
      <x:c r="C14" s="14" t="str">
        <x:v>Funded escrow</x:v>
      </x:c>
      <x:c r="D14" s="17" t="n">
        <x:v>1000</x:v>
      </x:c>
      <x:c r="E14" s="2"/>
      <x:c r="F14" s="14" t="str">
        <x:v>Part of fixed cash; funded at close, restricted from seller.</x:v>
      </x:c>
      <x:c r="G14" s="2"/>
      <x:c r="H14" s="2"/>
      <x:c r="I14" s="2"/>
      <x:c r="J14" s="2"/>
      <x:c r="K14" s="2"/>
      <x:c r="L14" s="2"/>
      <x:c r="M14" s="2"/>
      <x:c r="N14" s="2"/>
      <x:c r="O14" s="2"/>
    </x:row>
    <x:row r="15" ht="35" customHeight="1">
      <x:c r="A15" s="1"/>
      <x:c r="B15" s="1"/>
      <x:c r="C15" s="14" t="str">
        <x:v>Unfunded holdback</x:v>
      </x:c>
      <x:c r="D15" s="17" t="n">
        <x:v>500</x:v>
      </x:c>
      <x:c r="E15" s="2"/>
      <x:c r="F15" s="14" t="str">
        <x:v>Part of fixed cash; paid later, without modeled interest.</x:v>
      </x:c>
      <x:c r="G15" s="2"/>
      <x:c r="H15" s="2"/>
      <x:c r="I15" s="2"/>
      <x:c r="J15" s="2"/>
      <x:c r="K15" s="2"/>
      <x:c r="L15" s="2"/>
      <x:c r="M15" s="2"/>
      <x:c r="N15" s="2"/>
      <x:c r="O15" s="2"/>
    </x:row>
    <x:row r="16" ht="35" customHeight="1">
      <x:c r="A16" s="1"/>
      <x:c r="B16" s="1"/>
      <x:c r="C16" s="14" t="str">
        <x:v>Annual discount rate</x:v>
      </x:c>
      <x:c r="D16" s="19" t="n">
        <x:v>0.12</x:v>
      </x:c>
      <x:c r="E16" s="2"/>
      <x:c r="F16" s="14" t="str">
        <x:v>Discount expected contingent cash and deferred holdback.</x:v>
      </x:c>
      <x:c r="G16" s="2"/>
      <x:c r="H16" s="2"/>
      <x:c r="I16" s="2"/>
      <x:c r="J16" s="2"/>
      <x:c r="K16" s="2"/>
      <x:c r="L16" s="2"/>
      <x:c r="M16" s="2"/>
      <x:c r="N16" s="2"/>
      <x:c r="O16" s="2"/>
    </x:row>
    <x:row r="17" ht="35" customHeight="1">
      <x:c r="A17" s="1"/>
      <x:c r="B17" s="1"/>
      <x:c r="C17" s="14" t="str">
        <x:v>Reference share price (USD)</x:v>
      </x:c>
      <x:c r="D17" s="20" t="n">
        <x:v>50</x:v>
      </x:c>
      <x:c r="E17" s="2"/>
      <x:c r="F17" s="14" t="str">
        <x:v>Used to lock shares under Fixed shares mode.</x:v>
      </x:c>
      <x:c r="G17" s="2"/>
      <x:c r="H17" s="2"/>
      <x:c r="I17" s="2"/>
      <x:c r="J17" s="2"/>
      <x:c r="K17" s="2"/>
      <x:c r="L17" s="2"/>
      <x:c r="M17" s="2"/>
      <x:c r="N17" s="2"/>
      <x:c r="O17" s="2"/>
    </x:row>
    <x:row r="18" ht="35" customHeight="1">
      <x:c r="A18" s="1"/>
      <x:c r="B18" s="1"/>
      <x:c r="C18" s="14" t="str">
        <x:v>Rollover issuer</x:v>
      </x:c>
      <x:c r="D18" s="18" t="str">
        <x:v>Assumption: acquisition vehicle</x:v>
      </x:c>
      <x:c r="E18" s="2"/>
      <x:c r="F18" s="14" t="str">
        <x:v>Name the entity in which seller retains or receives an interest.</x:v>
      </x:c>
      <x:c r="G18" s="2"/>
      <x:c r="H18" s="2"/>
      <x:c r="I18" s="2"/>
      <x:c r="J18" s="2"/>
      <x:c r="K18" s="2"/>
      <x:c r="L18" s="2"/>
      <x:c r="M18" s="2"/>
      <x:c r="N18" s="2"/>
      <x:c r="O18" s="2"/>
    </x:row>
    <x:row r="19" ht="35" customHeight="1">
      <x:c r="A19" s="1"/>
      <x:c r="B19" s="1"/>
      <x:c r="C19" s="14" t="str">
        <x:v>Required cash into business</x:v>
      </x:c>
      <x:c r="D19" s="17" t="n">
        <x:v>1000</x:v>
      </x:c>
      <x:c r="E19" s="2"/>
      <x:c r="F19" s="14" t="str">
        <x:v>Additional close cash use, separate from eligible excess cash.</x:v>
      </x:c>
      <x:c r="G19" s="2"/>
      <x:c r="H19" s="2"/>
      <x:c r="I19" s="2"/>
      <x:c r="J19" s="2"/>
      <x:c r="K19" s="2"/>
      <x:c r="L19" s="2"/>
      <x:c r="M19" s="2"/>
      <x:c r="N19" s="2"/>
      <x:c r="O19" s="2"/>
    </x:row>
    <x:row r="20" ht="35" customHeight="1">
      <x:c r="A20" s="1"/>
      <x:c r="B20" s="1"/>
      <x:c r="C20" s="14" t="str">
        <x:v>Private EV ceiling</x:v>
      </x:c>
      <x:c r="D20" s="17" t="n">
        <x:v>23000</x:v>
      </x:c>
      <x:c r="E20" s="2"/>
      <x:c r="F20" s="14" t="str">
        <x:v>Same basis as EV including NWC and maximum entered contingencies.</x:v>
      </x:c>
      <x:c r="G20" s="2"/>
      <x:c r="H20" s="2"/>
      <x:c r="I20" s="2"/>
      <x:c r="J20" s="2"/>
      <x:c r="K20" s="2"/>
      <x:c r="L20" s="2"/>
      <x:c r="M20" s="2"/>
      <x:c r="N20" s="2"/>
      <x:c r="O20" s="2"/>
    </x:row>
    <x:row r="21" ht="35" customHeight="1">
      <x:c r="A21" s="1"/>
      <x:c r="B21" s="1"/>
      <x:c r="C21" s="14" t="str">
        <x:v>Review date</x:v>
      </x:c>
      <x:c r="D21" s="21" t="n">
        <x:v>46275</x:v>
      </x:c>
      <x:c r="E21" s="2"/>
      <x:c r="F21" s="14" t="str">
        <x:v>Fixed as-of date. Update deliberately; no moving TODAY() assumption.</x:v>
      </x:c>
      <x:c r="G21" s="2"/>
      <x:c r="H21" s="2"/>
      <x:c r="I21" s="2"/>
      <x:c r="J21" s="2"/>
      <x:c r="K21" s="2"/>
      <x:c r="L21" s="2"/>
      <x:c r="M21" s="2"/>
      <x:c r="N21" s="2"/>
      <x:c r="O21" s="2"/>
    </x:row>
    <x:row r="22" ht="35" customHeight="1">
      <x:c r="A22" s="1"/>
      <x:c r="B22" s="1"/>
      <x:c r="C22" s="14" t="str">
        <x:v>Exclusivity start</x:v>
      </x:c>
      <x:c r="D22" s="21" t="n">
        <x:v>46266</x:v>
      </x:c>
      <x:c r="E22" s="2"/>
      <x:c r="F22" s="14" t="str">
        <x:v>Calendar date; elapsed/remaining days exclude the starting day.</x:v>
      </x:c>
      <x:c r="G22" s="2"/>
      <x:c r="H22" s="2"/>
      <x:c r="I22" s="2"/>
      <x:c r="J22" s="2"/>
      <x:c r="K22" s="2"/>
      <x:c r="L22" s="2"/>
      <x:c r="M22" s="2"/>
      <x:c r="N22" s="2"/>
      <x:c r="O22" s="2"/>
    </x:row>
    <x:row r="23" ht="35" customHeight="1">
      <x:c r="A23" s="1"/>
      <x:c r="B23" s="1"/>
      <x:c r="C23" s="14" t="str">
        <x:v>Exclusivity end</x:v>
      </x:c>
      <x:c r="D23" s="21" t="n">
        <x:v>46326</x:v>
      </x:c>
      <x:c r="E23" s="2"/>
      <x:c r="F23" s="14" t="str">
        <x:v>Negotiated end date; extension is a new decision.</x:v>
      </x:c>
      <x:c r="G23" s="2"/>
      <x:c r="H23" s="2"/>
      <x:c r="I23" s="2"/>
      <x:c r="J23" s="2"/>
      <x:c r="K23" s="2"/>
      <x:c r="L23" s="2"/>
      <x:c r="M23" s="2"/>
      <x:c r="N23" s="2"/>
      <x:c r="O23" s="2"/>
    </x:row>
    <x:row r="24" ht="35" customHeight="1">
      <x:c r="A24" s="1"/>
      <x:c r="B24" s="1"/>
      <x:c r="C24" s="14" t="str">
        <x:v>Buyer incremental daily cost</x:v>
      </x:c>
      <x:c r="D24" s="17" t="n">
        <x:v>10</x:v>
      </x:c>
      <x:c r="E24" s="2"/>
      <x:c r="F24" s="14" t="str">
        <x:v>Process cost per calendar day, separate from close fees and purchase price.</x:v>
      </x:c>
      <x:c r="G24" s="2"/>
      <x:c r="H24" s="2"/>
      <x:c r="I24" s="2"/>
      <x:c r="J24" s="2"/>
      <x:c r="K24" s="2"/>
      <x:c r="L24" s="2"/>
      <x:c r="M24" s="2"/>
      <x:c r="N24" s="2"/>
      <x:c r="O24" s="2"/>
    </x:row>
    <x:row r="25" ht="35" customHeight="1">
      <x:c r="A25" s="1"/>
      <x:c r="B25" s="1"/>
      <x:c r="C25" s="14" t="str">
        <x:v>Seller incremental daily cost</x:v>
      </x:c>
      <x:c r="D25" s="17" t="n">
        <x:v>6</x:v>
      </x:c>
      <x:c r="E25" s="2"/>
      <x:c r="F25" s="14" t="str">
        <x:v>Seller process cost per day; opportunity cost is described in Conditions.</x:v>
      </x:c>
      <x:c r="G25" s="2"/>
      <x:c r="H25" s="2"/>
      <x:c r="I25" s="2"/>
      <x:c r="J25" s="2"/>
      <x:c r="K25" s="2"/>
      <x:c r="L25" s="2"/>
      <x:c r="M25" s="2"/>
      <x:c r="N25" s="2"/>
      <x:c r="O25" s="2"/>
    </x:row>
    <x:row r="26" ht="35" customHeight="1">
      <x:c r="A26" s="1"/>
      <x:c r="B26" s="1"/>
      <x:c r="C26" s="14" t="str">
        <x:v>Stock pricing mode</x:v>
      </x:c>
      <x:c r="D26" s="16" t="str">
        <x:v>Fixed shares</x:v>
      </x:c>
      <x:c r="E26" s="2"/>
      <x:c r="F26" s="14" t="str">
        <x:v>Fixed shares locks the reference share count; Fixed value locks value.</x:v>
      </x:c>
      <x:c r="G26" s="2"/>
      <x:c r="H26" s="2"/>
      <x:c r="I26" s="2"/>
      <x:c r="J26" s="2"/>
      <x:c r="K26" s="2"/>
      <x:c r="L26" s="2"/>
      <x:c r="M26" s="2"/>
      <x:c r="N26" s="2"/>
      <x:c r="O26" s="2"/>
    </x:row>
    <x:row r="27" ht="35" customHeight="1">
      <x:c r="A27" s="1"/>
      <x:c r="B27" s="1"/>
      <x:c r="C27" s="14" t="str">
        <x:v>Decision authority</x:v>
      </x:c>
      <x:c r="D27" s="16"/>
      <x:c r="E27" s="2"/>
      <x:c r="F27" s="14" t="str">
        <x:v>Enter the named person authorized to approve price and open risks.</x:v>
      </x:c>
      <x:c r="G27" s="2"/>
      <x:c r="H27" s="2"/>
      <x:c r="I27" s="2"/>
      <x:c r="J27" s="2"/>
      <x:c r="K27" s="2"/>
      <x:c r="L27" s="2"/>
      <x:c r="M27" s="2"/>
      <x:c r="N27" s="2"/>
      <x:c r="O27" s="2"/>
    </x:row>
    <x:row r="28" ht="35" customHeight="1">
      <x:c r="A28" s="1"/>
      <x:c r="B28" s="1"/>
      <x:c r="C28" s="14" t="str">
        <x:v>Holdback payment years</x:v>
      </x:c>
      <x:c r="D28" s="22" t="n">
        <x:v>1</x:v>
      </x:c>
      <x:c r="E28" s="2"/>
      <x:c r="F28" s="14" t="str">
        <x:v>Years from close; contractual nominal amount remains due.</x:v>
      </x:c>
      <x:c r="G28" s="2"/>
      <x:c r="H28" s="2"/>
      <x:c r="I28" s="2"/>
      <x:c r="J28" s="2"/>
      <x:c r="K28" s="2"/>
      <x:c r="L28" s="2"/>
      <x:c r="M28" s="2"/>
      <x:c r="N28" s="2"/>
      <x:c r="O28" s="2"/>
    </x:row>
    <x:row r="29" ht="35" customHeight="1">
      <x:c r="A29" s="1"/>
      <x:c r="B29" s="1"/>
      <x:c r="C29" s="14" t="str">
        <x:v>Rollover rights / control</x:v>
      </x:c>
      <x:c r="D29" s="16" t="str">
        <x:v>Assumption: board and consent rights unresolved</x:v>
      </x:c>
      <x:c r="E29" s="2"/>
      <x:c r="F29" s="14" t="str">
        <x:v>Record governance, dilution, distributions and exit terms; amount is not voting control.</x:v>
      </x:c>
      <x:c r="G29" s="2"/>
      <x:c r="H29" s="2"/>
      <x:c r="I29" s="2"/>
      <x:c r="J29" s="2"/>
      <x:c r="K29" s="2"/>
      <x:c r="L29" s="2"/>
      <x:c r="M29" s="2"/>
      <x:c r="N29" s="2"/>
      <x:c r="O29" s="2"/>
    </x:row>
    <x:row r="30" ht="24" customHeight="1">
      <x:c r="A30" s="1"/>
      <x:c r="B30" s="1"/>
      <x:c r="C30" s="2"/>
      <x:c r="D30" s="2"/>
      <x:c r="E30" s="2"/>
      <x:c r="F30" s="2"/>
      <x:c r="G30" s="2"/>
      <x:c r="H30" s="2"/>
      <x:c r="I30" s="2"/>
      <x:c r="J30" s="2"/>
      <x:c r="K30" s="2"/>
      <x:c r="L30" s="2"/>
      <x:c r="M30" s="2"/>
      <x:c r="N30" s="2"/>
      <x:c r="O30" s="2"/>
    </x:row>
    <x:row r="31" ht="24" customHeight="1">
      <x:c r="A31" s="1"/>
      <x:c r="B31" s="1"/>
      <x:c r="C31" s="2"/>
      <x:c r="D31" s="2"/>
      <x:c r="E31" s="2"/>
      <x:c r="F31" s="2"/>
      <x:c r="G31" s="2"/>
      <x:c r="H31" s="2"/>
      <x:c r="I31" s="2"/>
      <x:c r="J31" s="2"/>
      <x:c r="K31" s="2"/>
      <x:c r="L31" s="2"/>
      <x:c r="M31" s="2"/>
      <x:c r="N31" s="2"/>
      <x:c r="O31" s="2"/>
    </x:row>
    <x:row r="32" ht="40" customHeight="1">
      <x:c r="A32" s="1"/>
      <x:c r="B32" s="1"/>
      <x:c r="C32" s="12" t="str">
        <x:v>Scenario driver</x:v>
      </x:c>
      <x:c r="D32" s="12" t="str">
        <x:v>Active / case</x:v>
      </x:c>
      <x:c r="E32" s="12" t="str"/>
      <x:c r="F32" s="12" t="str">
        <x:v>Assumption</x:v>
      </x:c>
      <x:c r="G32" s="2"/>
      <x:c r="H32" s="2"/>
      <x:c r="I32" s="2"/>
      <x:c r="J32" s="2"/>
      <x:c r="K32" s="2"/>
      <x:c r="L32" s="2"/>
      <x:c r="M32" s="2"/>
      <x:c r="N32" s="2"/>
      <x:c r="O32" s="2"/>
    </x:row>
    <x:row r="33" ht="24" customHeight="1">
      <x:c r="A33" s="1"/>
      <x:c r="B33" s="1"/>
      <x:c r="C33" s="25" t="str">
        <x:v>Delivered NWC</x:v>
      </x:c>
      <x:c r="D33" s="25" t="str">
        <x:v>Active</x:v>
      </x:c>
      <x:c r="E33" s="25"/>
      <x:c r="F33" s="27" t="n">
        <x:f>IF('Dashboard'!$H$4="Base",IF(ISNUMBER(F34),F34,"Missing input"),IF('Dashboard'!$H$4="Downside",IF(ISNUMBER(F35),F35,"Missing input"),"Invalid case"))</x:f>
        <x:v>1900</x:v>
      </x:c>
      <x:c r="G33" s="2"/>
      <x:c r="H33" s="2"/>
      <x:c r="I33" s="2"/>
      <x:c r="J33" s="2"/>
      <x:c r="K33" s="2"/>
      <x:c r="L33" s="2"/>
      <x:c r="M33" s="2"/>
      <x:c r="N33" s="2"/>
      <x:c r="O33" s="2"/>
    </x:row>
    <x:row r="34" ht="24" customHeight="1">
      <x:c r="A34" s="1"/>
      <x:c r="B34" s="1"/>
      <x:c r="C34" s="2"/>
      <x:c r="D34" s="2" t="str">
        <x:v>Base</x:v>
      </x:c>
      <x:c r="E34" s="2"/>
      <x:c r="F34" s="28" t="n">
        <x:v>1900</x:v>
      </x:c>
      <x:c r="G34" s="2"/>
      <x:c r="H34" s="2"/>
      <x:c r="I34" s="2"/>
      <x:c r="J34" s="2"/>
      <x:c r="K34" s="2"/>
      <x:c r="L34" s="2"/>
      <x:c r="M34" s="2"/>
      <x:c r="N34" s="2"/>
      <x:c r="O34" s="2"/>
    </x:row>
    <x:row r="35" ht="24" customHeight="1">
      <x:c r="A35" s="1"/>
      <x:c r="B35" s="1"/>
      <x:c r="C35" s="2"/>
      <x:c r="D35" s="2" t="str">
        <x:v>Downside</x:v>
      </x:c>
      <x:c r="E35" s="2"/>
      <x:c r="F35" s="28" t="n">
        <x:v>1500</x:v>
      </x:c>
      <x:c r="G35" s="2"/>
      <x:c r="H35" s="2"/>
      <x:c r="I35" s="2"/>
      <x:c r="J35" s="2"/>
      <x:c r="K35" s="2"/>
      <x:c r="L35" s="2"/>
      <x:c r="M35" s="2"/>
      <x:c r="N35" s="2"/>
      <x:c r="O35" s="2"/>
    </x:row>
    <x:row r="36" ht="24" customHeight="1">
      <x:c r="A36" s="1"/>
      <x:c r="B36" s="1"/>
      <x:c r="C36" s="25" t="str">
        <x:v>Closing share price (USD)</x:v>
      </x:c>
      <x:c r="D36" s="25" t="str">
        <x:v>Active</x:v>
      </x:c>
      <x:c r="E36" s="25"/>
      <x:c r="F36" s="29" t="n">
        <x:f>IF('Dashboard'!$H$4="Base",IF(ISNUMBER(F37),F37,"Missing input"),IF('Dashboard'!$H$4="Downside",IF(ISNUMBER(F38),F38,"Missing input"),"Invalid case"))</x:f>
        <x:v>50</x:v>
      </x:c>
      <x:c r="G36" s="2"/>
      <x:c r="H36" s="2"/>
      <x:c r="I36" s="2"/>
      <x:c r="J36" s="2"/>
      <x:c r="K36" s="2"/>
      <x:c r="L36" s="2"/>
      <x:c r="M36" s="2"/>
      <x:c r="N36" s="2"/>
      <x:c r="O36" s="2"/>
    </x:row>
    <x:row r="37" ht="24" customHeight="1">
      <x:c r="A37" s="1"/>
      <x:c r="B37" s="1"/>
      <x:c r="C37" s="2"/>
      <x:c r="D37" s="2" t="str">
        <x:v>Base</x:v>
      </x:c>
      <x:c r="E37" s="2"/>
      <x:c r="F37" s="30" t="n">
        <x:v>50</x:v>
      </x:c>
      <x:c r="G37" s="2"/>
      <x:c r="H37" s="2"/>
      <x:c r="I37" s="2"/>
      <x:c r="J37" s="2"/>
      <x:c r="K37" s="2"/>
      <x:c r="L37" s="2"/>
      <x:c r="M37" s="2"/>
      <x:c r="N37" s="2"/>
      <x:c r="O37" s="2"/>
    </x:row>
    <x:row r="38" ht="24" customHeight="1">
      <x:c r="A38" s="1"/>
      <x:c r="B38" s="1"/>
      <x:c r="C38" s="2"/>
      <x:c r="D38" s="2" t="str">
        <x:v>Downside</x:v>
      </x:c>
      <x:c r="E38" s="2"/>
      <x:c r="F38" s="30" t="n">
        <x:v>35</x:v>
      </x:c>
      <x:c r="G38" s="2"/>
      <x:c r="H38" s="2"/>
      <x:c r="I38" s="2"/>
      <x:c r="J38" s="2"/>
      <x:c r="K38" s="2"/>
      <x:c r="L38" s="2"/>
      <x:c r="M38" s="2"/>
      <x:c r="N38" s="2"/>
      <x:c r="O38" s="2"/>
    </x:row>
    <x:row r="39" ht="24" customHeight="1">
      <x:c r="A39" s="1"/>
      <x:c r="B39" s="1"/>
      <x:c r="C39" s="25" t="str">
        <x:v>Buyer cash available</x:v>
      </x:c>
      <x:c r="D39" s="25" t="str">
        <x:v>Active</x:v>
      </x:c>
      <x:c r="E39" s="25"/>
      <x:c r="F39" s="27" t="n">
        <x:f>IF('Dashboard'!$H$4="Base",IF(ISNUMBER(F40),F40,"Missing input"),IF('Dashboard'!$H$4="Downside",IF(ISNUMBER(F41),F41,"Missing input"),"Invalid case"))</x:f>
        <x:v>10000</x:v>
      </x:c>
      <x:c r="G39" s="2"/>
      <x:c r="H39" s="2"/>
      <x:c r="I39" s="2"/>
      <x:c r="J39" s="2"/>
      <x:c r="K39" s="2"/>
      <x:c r="L39" s="2"/>
      <x:c r="M39" s="2"/>
      <x:c r="N39" s="2"/>
      <x:c r="O39" s="2"/>
    </x:row>
    <x:row r="40" ht="24" customHeight="1">
      <x:c r="A40" s="1"/>
      <x:c r="B40" s="1"/>
      <x:c r="C40" s="2"/>
      <x:c r="D40" s="2" t="str">
        <x:v>Base</x:v>
      </x:c>
      <x:c r="E40" s="2"/>
      <x:c r="F40" s="28" t="n">
        <x:v>10000</x:v>
      </x:c>
      <x:c r="G40" s="2"/>
      <x:c r="H40" s="2"/>
      <x:c r="I40" s="2"/>
      <x:c r="J40" s="2"/>
      <x:c r="K40" s="2"/>
      <x:c r="L40" s="2"/>
      <x:c r="M40" s="2"/>
      <x:c r="N40" s="2"/>
      <x:c r="O40" s="2"/>
    </x:row>
    <x:row r="41" ht="24" customHeight="1">
      <x:c r="A41" s="1"/>
      <x:c r="B41" s="1"/>
      <x:c r="C41" s="2"/>
      <x:c r="D41" s="2" t="str">
        <x:v>Downside</x:v>
      </x:c>
      <x:c r="E41" s="2"/>
      <x:c r="F41" s="28" t="n">
        <x:v>8000</x:v>
      </x:c>
      <x:c r="G41" s="2"/>
      <x:c r="H41" s="2"/>
      <x:c r="I41" s="2"/>
      <x:c r="J41" s="2"/>
      <x:c r="K41" s="2"/>
      <x:c r="L41" s="2"/>
      <x:c r="M41" s="2"/>
      <x:c r="N41" s="2"/>
      <x:c r="O41" s="2"/>
    </x:row>
    <x:row r="42" ht="24" customHeight="1">
      <x:c r="A42" s="1"/>
      <x:c r="B42" s="1"/>
      <x:c r="C42" s="25" t="str">
        <x:v>New debt drawn at close</x:v>
      </x:c>
      <x:c r="D42" s="25" t="str">
        <x:v>Active</x:v>
      </x:c>
      <x:c r="E42" s="25"/>
      <x:c r="F42" s="27" t="n">
        <x:f>IF('Dashboard'!$H$4="Base",IF(ISNUMBER(F43),F43,"Missing input"),IF('Dashboard'!$H$4="Downside",IF(ISNUMBER(F44),F44,"Missing input"),"Invalid case"))</x:f>
        <x:v>7000</x:v>
      </x:c>
      <x:c r="G42" s="2"/>
      <x:c r="H42" s="2"/>
      <x:c r="I42" s="2"/>
      <x:c r="J42" s="2"/>
      <x:c r="K42" s="2"/>
      <x:c r="L42" s="2"/>
      <x:c r="M42" s="2"/>
      <x:c r="N42" s="2"/>
      <x:c r="O42" s="2"/>
    </x:row>
    <x:row r="43" ht="24" customHeight="1">
      <x:c r="A43" s="1"/>
      <x:c r="B43" s="1"/>
      <x:c r="C43" s="2"/>
      <x:c r="D43" s="2" t="str">
        <x:v>Base</x:v>
      </x:c>
      <x:c r="E43" s="2"/>
      <x:c r="F43" s="28" t="n">
        <x:v>7000</x:v>
      </x:c>
      <x:c r="G43" s="2"/>
      <x:c r="H43" s="2"/>
      <x:c r="I43" s="2"/>
      <x:c r="J43" s="2"/>
      <x:c r="K43" s="2"/>
      <x:c r="L43" s="2"/>
      <x:c r="M43" s="2"/>
      <x:c r="N43" s="2"/>
      <x:c r="O43" s="2"/>
    </x:row>
    <x:row r="44" ht="24" customHeight="1">
      <x:c r="A44" s="1"/>
      <x:c r="B44" s="1"/>
      <x:c r="C44" s="2"/>
      <x:c r="D44" s="2" t="str">
        <x:v>Downside</x:v>
      </x:c>
      <x:c r="E44" s="2"/>
      <x:c r="F44" s="28" t="n">
        <x:v>5000</x:v>
      </x:c>
      <x:c r="G44" s="2"/>
      <x:c r="H44" s="2"/>
      <x:c r="I44" s="2"/>
      <x:c r="J44" s="2"/>
      <x:c r="K44" s="2"/>
      <x:c r="L44" s="2"/>
      <x:c r="M44" s="2"/>
      <x:c r="N44" s="2"/>
      <x:c r="O44" s="2"/>
    </x:row>
    <x:row r="45" ht="24" customHeight="1">
      <x:c r="A45" s="1"/>
      <x:c r="B45" s="1"/>
      <x:c r="C45" s="25" t="str">
        <x:v>Fees paid at close</x:v>
      </x:c>
      <x:c r="D45" s="25" t="str">
        <x:v>Active</x:v>
      </x:c>
      <x:c r="E45" s="25"/>
      <x:c r="F45" s="27" t="n">
        <x:f>IF('Dashboard'!$H$4="Base",IF(ISNUMBER(F46),F46,"Missing input"),IF('Dashboard'!$H$4="Downside",IF(ISNUMBER(F47),F47,"Missing input"),"Invalid case"))</x:f>
        <x:v>500</x:v>
      </x:c>
      <x:c r="G45" s="2"/>
      <x:c r="H45" s="2"/>
      <x:c r="I45" s="2"/>
      <x:c r="J45" s="2"/>
      <x:c r="K45" s="2"/>
      <x:c r="L45" s="2"/>
      <x:c r="M45" s="2"/>
      <x:c r="N45" s="2"/>
      <x:c r="O45" s="2"/>
    </x:row>
    <x:row r="46" ht="24" customHeight="1">
      <x:c r="A46" s="1"/>
      <x:c r="B46" s="1"/>
      <x:c r="C46" s="2"/>
      <x:c r="D46" s="2" t="str">
        <x:v>Base</x:v>
      </x:c>
      <x:c r="E46" s="2"/>
      <x:c r="F46" s="28" t="n">
        <x:v>500</x:v>
      </x:c>
      <x:c r="G46" s="2"/>
      <x:c r="H46" s="2"/>
      <x:c r="I46" s="2"/>
      <x:c r="J46" s="2"/>
      <x:c r="K46" s="2"/>
      <x:c r="L46" s="2"/>
      <x:c r="M46" s="2"/>
      <x:c r="N46" s="2"/>
      <x:c r="O46" s="2"/>
    </x:row>
    <x:row r="47" ht="24" customHeight="1">
      <x:c r="A47" s="1"/>
      <x:c r="B47" s="1"/>
      <x:c r="C47" s="2"/>
      <x:c r="D47" s="2" t="str">
        <x:v>Downside</x:v>
      </x:c>
      <x:c r="E47" s="2"/>
      <x:c r="F47" s="28" t="n">
        <x:v>800</x:v>
      </x:c>
      <x:c r="G47" s="2"/>
      <x:c r="H47" s="2"/>
      <x:c r="I47" s="2"/>
      <x:c r="J47" s="2"/>
      <x:c r="K47" s="2"/>
      <x:c r="L47" s="2"/>
      <x:c r="M47" s="2"/>
      <x:c r="N47" s="2"/>
      <x:c r="O47" s="2"/>
    </x:row>
    <x:row r="48" ht="24" customHeight="1">
      <x:c r="A48" s="1"/>
      <x:c r="B48" s="1"/>
      <x:c r="C48" s="25" t="str">
        <x:v>Expected close date</x:v>
      </x:c>
      <x:c r="D48" s="25" t="str">
        <x:v>Active</x:v>
      </x:c>
      <x:c r="E48" s="25"/>
      <x:c r="F48" s="31" t="n">
        <x:f>IF('Dashboard'!$H$4="Base",IF(ISNUMBER(F49),F49,"Missing input"),IF('Dashboard'!$H$4="Downside",IF(ISNUMBER(F50),F50,"Missing input"),"Invalid case"))</x:f>
        <x:v>46310</x:v>
      </x:c>
      <x:c r="G48" s="2"/>
      <x:c r="H48" s="2"/>
      <x:c r="I48" s="2"/>
      <x:c r="J48" s="2"/>
      <x:c r="K48" s="2"/>
      <x:c r="L48" s="2"/>
      <x:c r="M48" s="2"/>
      <x:c r="N48" s="2"/>
      <x:c r="O48" s="2"/>
    </x:row>
    <x:row r="49" ht="24" customHeight="1">
      <x:c r="A49" s="1"/>
      <x:c r="B49" s="1"/>
      <x:c r="C49" s="2"/>
      <x:c r="D49" s="2" t="str">
        <x:v>Base</x:v>
      </x:c>
      <x:c r="E49" s="2"/>
      <x:c r="F49" s="32" t="n">
        <x:v>46310</x:v>
      </x:c>
      <x:c r="G49" s="2"/>
      <x:c r="H49" s="2"/>
      <x:c r="I49" s="2"/>
      <x:c r="J49" s="2"/>
      <x:c r="K49" s="2"/>
      <x:c r="L49" s="2"/>
      <x:c r="M49" s="2"/>
      <x:c r="N49" s="2"/>
      <x:c r="O49" s="2"/>
    </x:row>
    <x:row r="50" ht="24" customHeight="1">
      <x:c r="A50" s="1"/>
      <x:c r="B50" s="1"/>
      <x:c r="C50" s="2"/>
      <x:c r="D50" s="2" t="str">
        <x:v>Downside</x:v>
      </x:c>
      <x:c r="E50" s="2"/>
      <x:c r="F50" s="32" t="n">
        <x:v>46356</x:v>
      </x:c>
      <x:c r="G50" s="2"/>
      <x:c r="H50" s="2"/>
      <x:c r="I50" s="2"/>
      <x:c r="J50" s="2"/>
      <x:c r="K50" s="2"/>
      <x:c r="L50" s="2"/>
      <x:c r="M50" s="2"/>
      <x:c r="N50" s="2"/>
      <x:c r="O50" s="2"/>
    </x:row>
    <x:row r="51" ht="24" customHeight="1">
      <x:c r="A51" s="1"/>
      <x:c r="B51" s="1"/>
      <x:c r="C51" s="2"/>
      <x:c r="D51" s="2"/>
      <x:c r="E51" s="2"/>
      <x:c r="F51" s="2"/>
      <x:c r="G51" s="2"/>
      <x:c r="H51" s="2"/>
      <x:c r="I51" s="2"/>
      <x:c r="J51" s="2"/>
      <x:c r="K51" s="2"/>
      <x:c r="L51" s="2"/>
      <x:c r="M51" s="2"/>
      <x:c r="N51" s="2"/>
      <x:c r="O51" s="2"/>
    </x:row>
    <x:row r="52" ht="24" customHeight="1">
      <x:c r="A52" s="1"/>
      <x:c r="B52" s="1"/>
      <x:c r="C52" s="2"/>
      <x:c r="D52" s="2"/>
      <x:c r="E52" s="2"/>
      <x:c r="F52" s="2"/>
      <x:c r="G52" s="2"/>
      <x:c r="H52" s="2"/>
      <x:c r="I52" s="2"/>
      <x:c r="J52" s="2"/>
      <x:c r="K52" s="2"/>
      <x:c r="L52" s="2"/>
      <x:c r="M52" s="2"/>
      <x:c r="N52" s="2"/>
      <x:c r="O52" s="2"/>
    </x:row>
    <x:row r="53" ht="24" customHeight="1">
      <x:c r="A53" s="1"/>
      <x:c r="B53" s="1"/>
      <x:c r="C53" s="2" t="str">
        <x:v>Price inputs</x:v>
      </x:c>
      <x:c r="D53" s="33" t="str">
        <x:f>IF(OR(COUNT(D7:D16,D19,D28,F33)&lt;&gt;13,MIN(D7:D10,D12:D16,D19,D28)&lt;0),"Missing / invalid price input",IF(AND(D26&lt;&gt;"Fixed shares",D26&lt;&gt;"Fixed value"),"Invalid stock mode",IF(D12=0,"Complete",IF(OR(NOT(ISNUMBER(F36)),F36&lt;=0),"Missing / invalid closing price",IF(AND(D26="Fixed shares",OR(NOT(ISNUMBER(D17)),D17&lt;=0)),"Missing / invalid reference price","Complete")))))</x:f>
        <x:v>Complete</x:v>
      </x:c>
      <x:c r="E53" s="2"/>
      <x:c r="F53" s="2"/>
      <x:c r="G53" s="2"/>
      <x:c r="H53" s="2"/>
      <x:c r="I53" s="2"/>
      <x:c r="J53" s="2"/>
      <x:c r="K53" s="2"/>
      <x:c r="L53" s="2"/>
      <x:c r="M53" s="2"/>
      <x:c r="N53" s="2"/>
      <x:c r="O53" s="2"/>
    </x:row>
    <x:row r="54" ht="24" customHeight="1">
      <x:c r="A54" s="1"/>
      <x:c r="B54" s="1"/>
      <x:c r="C54" s="2" t="str">
        <x:v>Funding inputs</x:v>
      </x:c>
      <x:c r="D54" s="33" t="str">
        <x:f>IF(OR(COUNT(F39,F42,F45)&lt;&gt;3,MIN(F39,F42,F45)&lt;0),"Missing / invalid funding input","Complete")</x:f>
        <x:v>Complete</x:v>
      </x:c>
      <x:c r="E54" s="2"/>
      <x:c r="F54" s="2"/>
      <x:c r="G54" s="2"/>
      <x:c r="H54" s="2"/>
      <x:c r="I54" s="2"/>
      <x:c r="J54" s="2"/>
      <x:c r="K54" s="2"/>
      <x:c r="L54" s="2"/>
      <x:c r="M54" s="2"/>
      <x:c r="N54" s="2"/>
      <x:c r="O54" s="2"/>
    </x:row>
    <x:row r="55" ht="24" customHeight="1">
      <x:c r="A55" s="1"/>
      <x:c r="B55" s="1"/>
      <x:c r="C55" s="2" t="str">
        <x:v>Time inputs</x:v>
      </x:c>
      <x:c r="D55" s="33" t="str">
        <x:f>IF(OR(COUNT(D21:D25,F48)&lt;&gt;6,MIN(D21:D23,F48)&lt;=0,MIN(D24:D25)&lt;0,D23&lt;D22,F48&lt;D21),"Missing / invalid date or cost","Complete")</x:f>
        <x:v>Complete</x:v>
      </x:c>
      <x:c r="E55" s="2"/>
      <x:c r="F55" s="2"/>
      <x:c r="G55" s="2"/>
      <x:c r="H55" s="2"/>
      <x:c r="I55" s="2"/>
      <x:c r="J55" s="2"/>
      <x:c r="K55" s="2"/>
      <x:c r="L55" s="2"/>
      <x:c r="M55" s="2"/>
      <x:c r="N55" s="2"/>
      <x:c r="O55" s="2"/>
    </x:row>
    <x:row r="56" ht="24" customHeight="1">
      <x:c r="A56" s="1"/>
      <x:c r="B56" s="1"/>
      <x:c r="C56" s="2"/>
      <x:c r="D56" s="2"/>
      <x:c r="E56" s="2"/>
      <x:c r="F56" s="2"/>
      <x:c r="G56" s="2"/>
      <x:c r="H56" s="2"/>
      <x:c r="I56" s="2"/>
      <x:c r="J56" s="2"/>
      <x:c r="K56" s="2"/>
      <x:c r="L56" s="2"/>
      <x:c r="M56" s="2"/>
      <x:c r="N56" s="2"/>
      <x:c r="O56" s="2"/>
    </x:row>
    <x:row r="57" ht="24" customHeight="1">
      <x:c r="A57" s="1"/>
      <x:c r="B57" s="1"/>
      <x:c r="C57" s="2"/>
      <x:c r="D57" s="2"/>
      <x:c r="E57" s="2"/>
      <x:c r="F57" s="2"/>
      <x:c r="G57" s="2"/>
      <x:c r="H57" s="2"/>
      <x:c r="I57" s="2"/>
      <x:c r="J57" s="2"/>
      <x:c r="K57" s="2"/>
      <x:c r="L57" s="2"/>
      <x:c r="M57" s="2"/>
      <x:c r="N57" s="2"/>
      <x:c r="O57" s="2"/>
    </x:row>
    <x:row r="58" ht="24" customHeight="1">
      <x:c r="A58" s="1"/>
      <x:c r="B58" s="1"/>
      <x:c r="C58" s="2"/>
      <x:c r="D58" s="2"/>
      <x:c r="E58" s="2"/>
      <x:c r="F58" s="2"/>
      <x:c r="G58" s="2"/>
      <x:c r="H58" s="2"/>
      <x:c r="I58" s="2"/>
      <x:c r="J58" s="2"/>
      <x:c r="K58" s="2"/>
      <x:c r="L58" s="2"/>
      <x:c r="M58" s="2"/>
      <x:c r="N58" s="2"/>
      <x:c r="O58" s="2"/>
    </x:row>
    <x:row r="59" ht="24" customHeight="1">
      <x:c r="A59" s="1"/>
      <x:c r="B59" s="1"/>
      <x:c r="C59" s="2"/>
      <x:c r="D59" s="2"/>
      <x:c r="E59" s="2"/>
      <x:c r="F59" s="2"/>
      <x:c r="G59" s="2"/>
      <x:c r="H59" s="2"/>
      <x:c r="I59" s="2"/>
      <x:c r="J59" s="2"/>
      <x:c r="K59" s="2"/>
      <x:c r="L59" s="2"/>
      <x:c r="M59" s="2"/>
      <x:c r="N59" s="2"/>
      <x:c r="O59" s="2"/>
    </x:row>
    <x:row r="60" ht="24" customHeight="1">
      <x:c r="A60" s="1"/>
      <x:c r="B60" s="1"/>
      <x:c r="C60" s="2"/>
      <x:c r="D60" s="2"/>
      <x:c r="E60" s="2"/>
      <x:c r="F60" s="2"/>
      <x:c r="G60" s="2"/>
      <x:c r="H60" s="2"/>
      <x:c r="I60" s="2"/>
      <x:c r="J60" s="2"/>
      <x:c r="K60" s="2"/>
      <x:c r="L60" s="2"/>
      <x:c r="M60" s="2"/>
      <x:c r="N60" s="2"/>
      <x:c r="O60" s="2"/>
    </x:row>
    <x:row r="61" ht="24" customHeight="1">
      <x:c r="A61" s="1"/>
      <x:c r="B61" s="1"/>
      <x:c r="C61" s="2"/>
      <x:c r="D61" s="2"/>
      <x:c r="E61" s="2"/>
      <x:c r="F61" s="2"/>
      <x:c r="G61" s="2"/>
      <x:c r="H61" s="2"/>
      <x:c r="I61" s="2"/>
      <x:c r="J61" s="2"/>
      <x:c r="K61" s="2"/>
      <x:c r="L61" s="2"/>
      <x:c r="M61" s="2"/>
      <x:c r="N61" s="2"/>
      <x:c r="O61" s="2"/>
    </x:row>
    <x:row r="62" ht="24" customHeight="1">
      <x:c r="A62" s="1"/>
      <x:c r="B62" s="1"/>
      <x:c r="C62" s="2"/>
      <x:c r="D62" s="2"/>
      <x:c r="E62" s="2"/>
      <x:c r="F62" s="2"/>
      <x:c r="G62" s="2"/>
      <x:c r="H62" s="2"/>
      <x:c r="I62" s="2"/>
      <x:c r="J62" s="2"/>
      <x:c r="K62" s="2"/>
      <x:c r="L62" s="2"/>
      <x:c r="M62" s="2"/>
      <x:c r="N62" s="2"/>
      <x:c r="O62" s="2"/>
    </x:row>
    <x:row r="63" ht="24" customHeight="1">
      <x:c r="A63" s="1"/>
      <x:c r="B63" s="1"/>
      <x:c r="C63" s="2"/>
      <x:c r="D63" s="2"/>
      <x:c r="E63" s="2"/>
      <x:c r="F63" s="2"/>
      <x:c r="G63" s="2"/>
      <x:c r="H63" s="2"/>
      <x:c r="I63" s="2"/>
      <x:c r="J63" s="2"/>
      <x:c r="K63" s="2"/>
      <x:c r="L63" s="2"/>
      <x:c r="M63" s="2"/>
      <x:c r="N63" s="2"/>
      <x:c r="O63" s="2"/>
    </x:row>
    <x:row r="64" ht="24" customHeight="1">
      <x:c r="A64" s="1"/>
      <x:c r="B64" s="1"/>
      <x:c r="C64" s="2"/>
      <x:c r="D64" s="2"/>
      <x:c r="E64" s="2"/>
      <x:c r="F64" s="2"/>
      <x:c r="G64" s="2"/>
      <x:c r="H64" s="2"/>
      <x:c r="I64" s="2"/>
      <x:c r="J64" s="2"/>
      <x:c r="K64" s="2"/>
      <x:c r="L64" s="2"/>
      <x:c r="M64" s="2"/>
      <x:c r="N64" s="2"/>
      <x:c r="O64" s="2"/>
    </x:row>
    <x:row r="65" ht="24" customHeight="1">
      <x:c r="A65" s="1"/>
      <x:c r="B65" s="1"/>
      <x:c r="C65" s="2"/>
      <x:c r="D65" s="2"/>
      <x:c r="E65" s="2"/>
      <x:c r="F65" s="2"/>
      <x:c r="G65" s="2"/>
      <x:c r="H65" s="2"/>
      <x:c r="I65" s="2"/>
      <x:c r="J65" s="2"/>
      <x:c r="K65" s="2"/>
      <x:c r="L65" s="2"/>
      <x:c r="M65" s="2"/>
      <x:c r="N65" s="2"/>
      <x:c r="O65" s="2"/>
    </x:row>
    <x:row r="66" ht="24" customHeight="1">
      <x:c r="A66" s="1"/>
      <x:c r="B66" s="1"/>
      <x:c r="C66" s="2"/>
      <x:c r="D66" s="2"/>
      <x:c r="E66" s="2"/>
      <x:c r="F66" s="2"/>
      <x:c r="G66" s="2"/>
      <x:c r="H66" s="2"/>
      <x:c r="I66" s="2"/>
      <x:c r="J66" s="2"/>
      <x:c r="K66" s="2"/>
      <x:c r="L66" s="2"/>
      <x:c r="M66" s="2"/>
      <x:c r="N66" s="2"/>
      <x:c r="O66" s="2"/>
    </x:row>
    <x:row r="67" ht="24" customHeight="1">
      <x:c r="A67" s="1"/>
      <x:c r="B67" s="1"/>
      <x:c r="C67" s="2"/>
      <x:c r="D67" s="2"/>
      <x:c r="E67" s="2"/>
      <x:c r="F67" s="2"/>
      <x:c r="G67" s="2"/>
      <x:c r="H67" s="2"/>
      <x:c r="I67" s="2"/>
      <x:c r="J67" s="2"/>
      <x:c r="K67" s="2"/>
      <x:c r="L67" s="2"/>
      <x:c r="M67" s="2"/>
      <x:c r="N67" s="2"/>
      <x:c r="O67" s="2"/>
    </x:row>
    <x:row r="68" ht="24" customHeight="1">
      <x:c r="A68" s="1"/>
      <x:c r="B68" s="1"/>
      <x:c r="C68" s="2"/>
      <x:c r="D68" s="2"/>
      <x:c r="E68" s="2"/>
      <x:c r="F68" s="2"/>
      <x:c r="G68" s="2"/>
      <x:c r="H68" s="2"/>
      <x:c r="I68" s="2"/>
      <x:c r="J68" s="2"/>
      <x:c r="K68" s="2"/>
      <x:c r="L68" s="2"/>
      <x:c r="M68" s="2"/>
      <x:c r="N68" s="2"/>
      <x:c r="O68" s="2"/>
    </x:row>
    <x:row r="69" ht="24" customHeight="1">
      <x:c r="A69" s="1"/>
      <x:c r="B69" s="1"/>
      <x:c r="C69" s="2"/>
      <x:c r="D69" s="2"/>
      <x:c r="E69" s="2"/>
      <x:c r="F69" s="2"/>
      <x:c r="G69" s="2"/>
      <x:c r="H69" s="2"/>
      <x:c r="I69" s="2"/>
      <x:c r="J69" s="2"/>
      <x:c r="K69" s="2"/>
      <x:c r="L69" s="2"/>
      <x:c r="M69" s="2"/>
      <x:c r="N69" s="2"/>
      <x:c r="O69" s="2"/>
    </x:row>
    <x:row r="70" ht="24" customHeight="1">
      <x:c r="A70" s="1"/>
      <x:c r="B70" s="1"/>
      <x:c r="C70" s="2"/>
      <x:c r="D70" s="2"/>
      <x:c r="E70" s="2"/>
      <x:c r="F70" s="2"/>
      <x:c r="G70" s="2"/>
      <x:c r="H70" s="2"/>
      <x:c r="I70" s="2"/>
      <x:c r="J70" s="2"/>
      <x:c r="K70" s="2"/>
      <x:c r="L70" s="2"/>
      <x:c r="M70" s="2"/>
      <x:c r="N70" s="2"/>
      <x:c r="O70" s="2"/>
    </x:row>
    <x:row r="71" ht="24" customHeight="1">
      <x:c r="A71" s="1"/>
      <x:c r="B71" s="1"/>
      <x:c r="C71" s="2"/>
      <x:c r="D71" s="2"/>
      <x:c r="E71" s="2"/>
      <x:c r="F71" s="2"/>
      <x:c r="G71" s="2"/>
      <x:c r="H71" s="2"/>
      <x:c r="I71" s="2"/>
      <x:c r="J71" s="2"/>
      <x:c r="K71" s="2"/>
      <x:c r="L71" s="2"/>
      <x:c r="M71" s="2"/>
      <x:c r="N71" s="2"/>
      <x:c r="O71" s="2"/>
    </x:row>
    <x:row r="72" ht="24" customHeight="1">
      <x:c r="A72" s="1"/>
      <x:c r="B72" s="1"/>
      <x:c r="C72" s="2"/>
      <x:c r="D72" s="2"/>
      <x:c r="E72" s="2"/>
      <x:c r="F72" s="2"/>
      <x:c r="G72" s="2"/>
      <x:c r="H72" s="2"/>
      <x:c r="I72" s="2"/>
      <x:c r="J72" s="2"/>
      <x:c r="K72" s="2"/>
      <x:c r="L72" s="2"/>
      <x:c r="M72" s="2"/>
      <x:c r="N72" s="2"/>
      <x:c r="O72" s="2"/>
    </x:row>
    <x:row r="73" ht="24" customHeight="1">
      <x:c r="A73" s="1"/>
      <x:c r="B73" s="1"/>
      <x:c r="C73" s="2"/>
      <x:c r="D73" s="2"/>
      <x:c r="E73" s="2"/>
      <x:c r="F73" s="2"/>
      <x:c r="G73" s="2"/>
      <x:c r="H73" s="2"/>
      <x:c r="I73" s="2"/>
      <x:c r="J73" s="2"/>
      <x:c r="K73" s="2"/>
      <x:c r="L73" s="2"/>
      <x:c r="M73" s="2"/>
      <x:c r="N73" s="2"/>
      <x:c r="O73" s="2"/>
    </x:row>
    <x:row r="74" ht="24" customHeight="1">
      <x:c r="A74" s="1"/>
      <x:c r="B74" s="1"/>
      <x:c r="C74" s="2"/>
      <x:c r="D74" s="2"/>
      <x:c r="E74" s="2"/>
      <x:c r="F74" s="2"/>
      <x:c r="G74" s="2"/>
      <x:c r="H74" s="2"/>
      <x:c r="I74" s="2"/>
      <x:c r="J74" s="2"/>
      <x:c r="K74" s="2"/>
      <x:c r="L74" s="2"/>
      <x:c r="M74" s="2"/>
      <x:c r="N74" s="2"/>
      <x:c r="O74" s="2"/>
    </x:row>
    <x:row r="75" ht="24" customHeight="1">
      <x:c r="A75" s="1"/>
      <x:c r="B75" s="1"/>
      <x:c r="C75" s="2"/>
      <x:c r="D75" s="2"/>
      <x:c r="E75" s="2"/>
      <x:c r="F75" s="2"/>
      <x:c r="G75" s="2"/>
      <x:c r="H75" s="2"/>
      <x:c r="I75" s="2"/>
      <x:c r="J75" s="2"/>
      <x:c r="K75" s="2"/>
      <x:c r="L75" s="2"/>
      <x:c r="M75" s="2"/>
      <x:c r="N75" s="2"/>
      <x:c r="O75" s="2"/>
    </x:row>
    <x:row r="76" ht="24" customHeight="1">
      <x:c r="A76" s="1"/>
      <x:c r="B76" s="1"/>
      <x:c r="C76" s="2"/>
      <x:c r="D76" s="2"/>
      <x:c r="E76" s="2"/>
      <x:c r="F76" s="2"/>
      <x:c r="G76" s="2"/>
      <x:c r="H76" s="2"/>
      <x:c r="I76" s="2"/>
      <x:c r="J76" s="2"/>
      <x:c r="K76" s="2"/>
      <x:c r="L76" s="2"/>
      <x:c r="M76" s="2"/>
      <x:c r="N76" s="2"/>
      <x:c r="O76" s="2"/>
    </x:row>
    <x:row r="77" ht="24" customHeight="1">
      <x:c r="A77" s="1"/>
      <x:c r="B77" s="1"/>
      <x:c r="C77" s="2"/>
      <x:c r="D77" s="2"/>
      <x:c r="E77" s="2"/>
      <x:c r="F77" s="2"/>
      <x:c r="G77" s="2"/>
      <x:c r="H77" s="2"/>
      <x:c r="I77" s="2"/>
      <x:c r="J77" s="2"/>
      <x:c r="K77" s="2"/>
      <x:c r="L77" s="2"/>
      <x:c r="M77" s="2"/>
      <x:c r="N77" s="2"/>
      <x:c r="O77" s="2"/>
    </x:row>
    <x:row r="78" ht="24" customHeight="1">
      <x:c r="A78" s="1"/>
      <x:c r="B78" s="1"/>
      <x:c r="C78" s="2"/>
      <x:c r="D78" s="2"/>
      <x:c r="E78" s="2"/>
      <x:c r="F78" s="2"/>
      <x:c r="G78" s="2"/>
      <x:c r="H78" s="2"/>
      <x:c r="I78" s="2"/>
      <x:c r="J78" s="2"/>
      <x:c r="K78" s="2"/>
      <x:c r="L78" s="2"/>
      <x:c r="M78" s="2"/>
      <x:c r="N78" s="2"/>
      <x:c r="O78" s="2"/>
    </x:row>
    <x:row r="79" ht="24" customHeight="1">
      <x:c r="A79" s="1"/>
      <x:c r="B79" s="1"/>
      <x:c r="C79" s="2"/>
      <x:c r="D79" s="2"/>
      <x:c r="E79" s="2"/>
      <x:c r="F79" s="2"/>
      <x:c r="G79" s="2"/>
      <x:c r="H79" s="2"/>
      <x:c r="I79" s="2"/>
      <x:c r="J79" s="2"/>
      <x:c r="K79" s="2"/>
      <x:c r="L79" s="2"/>
      <x:c r="M79" s="2"/>
      <x:c r="N79" s="2"/>
      <x:c r="O79" s="2"/>
    </x:row>
    <x:row r="80" ht="24" customHeight="1">
      <x:c r="A80" s="1"/>
      <x:c r="B80" s="1"/>
      <x:c r="C80" s="2"/>
      <x:c r="D80" s="2"/>
      <x:c r="E80" s="2"/>
      <x:c r="F80" s="2"/>
      <x:c r="G80" s="2"/>
      <x:c r="H80" s="2"/>
      <x:c r="I80" s="2"/>
      <x:c r="J80" s="2"/>
      <x:c r="K80" s="2"/>
      <x:c r="L80" s="2"/>
      <x:c r="M80" s="2"/>
      <x:c r="N80" s="2"/>
      <x:c r="O80" s="2"/>
    </x:row>
    <x:row r="81" ht="24" customHeight="1">
      <x:c r="A81" s="1"/>
      <x:c r="B81" s="1"/>
      <x:c r="C81" s="2"/>
      <x:c r="D81" s="2"/>
      <x:c r="E81" s="2"/>
      <x:c r="F81" s="2"/>
      <x:c r="G81" s="2"/>
      <x:c r="H81" s="2"/>
      <x:c r="I81" s="2"/>
      <x:c r="J81" s="2"/>
      <x:c r="K81" s="2"/>
      <x:c r="L81" s="2"/>
      <x:c r="M81" s="2"/>
      <x:c r="N81" s="2"/>
      <x:c r="O81" s="2"/>
    </x:row>
    <x:row r="82" ht="24" customHeight="1">
      <x:c r="A82" s="1"/>
      <x:c r="B82" s="1"/>
      <x:c r="C82" s="2"/>
      <x:c r="D82" s="2"/>
      <x:c r="E82" s="2"/>
      <x:c r="F82" s="2"/>
      <x:c r="G82" s="2"/>
      <x:c r="H82" s="2"/>
      <x:c r="I82" s="2"/>
      <x:c r="J82" s="2"/>
      <x:c r="K82" s="2"/>
      <x:c r="L82" s="2"/>
      <x:c r="M82" s="2"/>
      <x:c r="N82" s="2"/>
      <x:c r="O82" s="2"/>
    </x:row>
    <x:row r="83" ht="24" customHeight="1">
      <x:c r="A83" s="1"/>
      <x:c r="B83" s="1"/>
      <x:c r="C83" s="2"/>
      <x:c r="D83" s="2"/>
      <x:c r="E83" s="2"/>
      <x:c r="F83" s="2"/>
      <x:c r="G83" s="2"/>
      <x:c r="H83" s="2"/>
      <x:c r="I83" s="2"/>
      <x:c r="J83" s="2"/>
      <x:c r="K83" s="2"/>
      <x:c r="L83" s="2"/>
      <x:c r="M83" s="2"/>
      <x:c r="N83" s="2"/>
      <x:c r="O83" s="2"/>
    </x:row>
    <x:row r="84" ht="24" customHeight="1">
      <x:c r="A84" s="1"/>
      <x:c r="B84" s="1"/>
      <x:c r="C84" s="2"/>
      <x:c r="D84" s="2"/>
      <x:c r="E84" s="2"/>
      <x:c r="F84" s="2"/>
      <x:c r="G84" s="2"/>
      <x:c r="H84" s="2"/>
      <x:c r="I84" s="2"/>
      <x:c r="J84" s="2"/>
      <x:c r="K84" s="2"/>
      <x:c r="L84" s="2"/>
      <x:c r="M84" s="2"/>
      <x:c r="N84" s="2"/>
      <x:c r="O84" s="2"/>
    </x:row>
    <x:row r="85" ht="24" customHeight="1">
      <x:c r="A85" s="1"/>
      <x:c r="B85" s="1"/>
      <x:c r="C85" s="2"/>
      <x:c r="D85" s="2"/>
      <x:c r="E85" s="2"/>
      <x:c r="F85" s="2"/>
      <x:c r="G85" s="2"/>
      <x:c r="H85" s="2"/>
      <x:c r="I85" s="2"/>
      <x:c r="J85" s="2"/>
      <x:c r="K85" s="2"/>
      <x:c r="L85" s="2"/>
      <x:c r="M85" s="2"/>
      <x:c r="N85" s="2"/>
      <x:c r="O85" s="2"/>
    </x:row>
    <x:row r="86" ht="24" customHeight="1">
      <x:c r="A86" s="1"/>
      <x:c r="B86" s="1"/>
      <x:c r="C86" s="2"/>
      <x:c r="D86" s="2"/>
      <x:c r="E86" s="2"/>
      <x:c r="F86" s="2"/>
      <x:c r="G86" s="2"/>
      <x:c r="H86" s="2"/>
      <x:c r="I86" s="2"/>
      <x:c r="J86" s="2"/>
      <x:c r="K86" s="2"/>
      <x:c r="L86" s="2"/>
      <x:c r="M86" s="2"/>
      <x:c r="N86" s="2"/>
      <x:c r="O86" s="2"/>
    </x:row>
    <x:row r="87" ht="24" customHeight="1">
      <x:c r="A87" s="1"/>
      <x:c r="B87" s="1"/>
      <x:c r="C87" s="2"/>
      <x:c r="D87" s="2"/>
      <x:c r="E87" s="2"/>
      <x:c r="F87" s="2"/>
      <x:c r="G87" s="2"/>
      <x:c r="H87" s="2"/>
      <x:c r="I87" s="2"/>
      <x:c r="J87" s="2"/>
      <x:c r="K87" s="2"/>
      <x:c r="L87" s="2"/>
      <x:c r="M87" s="2"/>
      <x:c r="N87" s="2"/>
      <x:c r="O87" s="2"/>
    </x:row>
    <x:row r="88" ht="24" customHeight="1">
      <x:c r="A88" s="1"/>
      <x:c r="B88" s="1"/>
      <x:c r="C88" s="2"/>
      <x:c r="D88" s="2"/>
      <x:c r="E88" s="2"/>
      <x:c r="F88" s="2"/>
      <x:c r="G88" s="2"/>
      <x:c r="H88" s="2"/>
      <x:c r="I88" s="2"/>
      <x:c r="J88" s="2"/>
      <x:c r="K88" s="2"/>
      <x:c r="L88" s="2"/>
      <x:c r="M88" s="2"/>
      <x:c r="N88" s="2"/>
      <x:c r="O88" s="2"/>
    </x:row>
    <x:row r="89" ht="24" customHeight="1">
      <x:c r="A89" s="1"/>
      <x:c r="B89" s="1"/>
      <x:c r="C89" s="2"/>
      <x:c r="D89" s="2"/>
      <x:c r="E89" s="2"/>
      <x:c r="F89" s="2"/>
      <x:c r="G89" s="2"/>
      <x:c r="H89" s="2"/>
      <x:c r="I89" s="2"/>
      <x:c r="J89" s="2"/>
      <x:c r="K89" s="2"/>
      <x:c r="L89" s="2"/>
      <x:c r="M89" s="2"/>
      <x:c r="N89" s="2"/>
      <x:c r="O89" s="2"/>
    </x:row>
    <x:row r="90" ht="24" customHeight="1">
      <x:c r="A90" s="1"/>
      <x:c r="B90" s="1"/>
      <x:c r="C90" s="2"/>
      <x:c r="D90" s="2"/>
      <x:c r="E90" s="2"/>
      <x:c r="F90" s="2"/>
      <x:c r="G90" s="2"/>
      <x:c r="H90" s="2"/>
      <x:c r="I90" s="2"/>
      <x:c r="J90" s="2"/>
      <x:c r="K90" s="2"/>
      <x:c r="L90" s="2"/>
      <x:c r="M90" s="2"/>
      <x:c r="N90" s="2"/>
      <x:c r="O90" s="2"/>
    </x:row>
    <x:row r="91" ht="24" customHeight="1">
      <x:c r="A91" s="1"/>
      <x:c r="B91" s="1"/>
      <x:c r="C91" s="2"/>
      <x:c r="D91" s="2"/>
      <x:c r="E91" s="2"/>
      <x:c r="F91" s="2"/>
      <x:c r="G91" s="2"/>
      <x:c r="H91" s="2"/>
      <x:c r="I91" s="2"/>
      <x:c r="J91" s="2"/>
      <x:c r="K91" s="2"/>
      <x:c r="L91" s="2"/>
      <x:c r="M91" s="2"/>
      <x:c r="N91" s="2"/>
      <x:c r="O91" s="2"/>
    </x:row>
    <x:row r="92" ht="24" customHeight="1">
      <x:c r="A92" s="1"/>
      <x:c r="B92" s="1"/>
      <x:c r="C92" s="2"/>
      <x:c r="D92" s="2"/>
      <x:c r="E92" s="2"/>
      <x:c r="F92" s="2"/>
      <x:c r="G92" s="2"/>
      <x:c r="H92" s="2"/>
      <x:c r="I92" s="2"/>
      <x:c r="J92" s="2"/>
      <x:c r="K92" s="2"/>
      <x:c r="L92" s="2"/>
      <x:c r="M92" s="2"/>
      <x:c r="N92" s="2"/>
      <x:c r="O92" s="2"/>
    </x:row>
    <x:row r="93" ht="24" customHeight="1">
      <x:c r="A93" s="1"/>
      <x:c r="B93" s="1"/>
      <x:c r="C93" s="2"/>
      <x:c r="D93" s="2"/>
      <x:c r="E93" s="2"/>
      <x:c r="F93" s="2"/>
      <x:c r="G93" s="2"/>
      <x:c r="H93" s="2"/>
      <x:c r="I93" s="2"/>
      <x:c r="J93" s="2"/>
      <x:c r="K93" s="2"/>
      <x:c r="L93" s="2"/>
      <x:c r="M93" s="2"/>
      <x:c r="N93" s="2"/>
      <x:c r="O93" s="2"/>
    </x:row>
    <x:row r="94" ht="24" customHeight="1">
      <x:c r="A94" s="1"/>
      <x:c r="B94" s="1"/>
      <x:c r="C94" s="2"/>
      <x:c r="D94" s="2"/>
      <x:c r="E94" s="2"/>
      <x:c r="F94" s="2"/>
      <x:c r="G94" s="2"/>
      <x:c r="H94" s="2"/>
      <x:c r="I94" s="2"/>
      <x:c r="J94" s="2"/>
      <x:c r="K94" s="2"/>
      <x:c r="L94" s="2"/>
      <x:c r="M94" s="2"/>
      <x:c r="N94" s="2"/>
      <x:c r="O94" s="2"/>
    </x:row>
    <x:row r="95" ht="24" customHeight="1">
      <x:c r="A95" s="1"/>
      <x:c r="B95" s="1"/>
      <x:c r="C95" s="2"/>
      <x:c r="D95" s="2"/>
      <x:c r="E95" s="2"/>
      <x:c r="F95" s="2"/>
      <x:c r="G95" s="2"/>
      <x:c r="H95" s="2"/>
      <x:c r="I95" s="2"/>
      <x:c r="J95" s="2"/>
      <x:c r="K95" s="2"/>
      <x:c r="L95" s="2"/>
      <x:c r="M95" s="2"/>
      <x:c r="N95" s="2"/>
      <x:c r="O95" s="2"/>
    </x:row>
    <x:row r="96" ht="24" customHeight="1">
      <x:c r="A96" s="1"/>
      <x:c r="B96" s="1"/>
      <x:c r="C96" s="2"/>
      <x:c r="D96" s="2"/>
      <x:c r="E96" s="2"/>
      <x:c r="F96" s="2"/>
      <x:c r="G96" s="2"/>
      <x:c r="H96" s="2"/>
      <x:c r="I96" s="2"/>
      <x:c r="J96" s="2"/>
      <x:c r="K96" s="2"/>
      <x:c r="L96" s="2"/>
      <x:c r="M96" s="2"/>
      <x:c r="N96" s="2"/>
      <x:c r="O96" s="2"/>
    </x:row>
    <x:row r="97" ht="24" customHeight="1">
      <x:c r="A97" s="1"/>
      <x:c r="B97" s="1"/>
      <x:c r="C97" s="2"/>
      <x:c r="D97" s="2"/>
      <x:c r="E97" s="2"/>
      <x:c r="F97" s="2"/>
      <x:c r="G97" s="2"/>
      <x:c r="H97" s="2"/>
      <x:c r="I97" s="2"/>
      <x:c r="J97" s="2"/>
      <x:c r="K97" s="2"/>
      <x:c r="L97" s="2"/>
      <x:c r="M97" s="2"/>
      <x:c r="N97" s="2"/>
      <x:c r="O97" s="2"/>
    </x:row>
    <x:row r="98" ht="24" customHeight="1">
      <x:c r="A98" s="1"/>
      <x:c r="B98" s="1"/>
      <x:c r="C98" s="2"/>
      <x:c r="D98" s="2"/>
      <x:c r="E98" s="2"/>
      <x:c r="F98" s="2"/>
      <x:c r="G98" s="2"/>
      <x:c r="H98" s="2"/>
      <x:c r="I98" s="2"/>
      <x:c r="J98" s="2"/>
      <x:c r="K98" s="2"/>
      <x:c r="L98" s="2"/>
      <x:c r="M98" s="2"/>
      <x:c r="N98" s="2"/>
      <x:c r="O98" s="2"/>
    </x:row>
    <x:row r="99" ht="24" customHeight="1">
      <x:c r="A99" s="1"/>
      <x:c r="B99" s="1"/>
      <x:c r="C99" s="2"/>
      <x:c r="D99" s="2"/>
      <x:c r="E99" s="2"/>
      <x:c r="F99" s="2"/>
      <x:c r="G99" s="2"/>
      <x:c r="H99" s="2"/>
      <x:c r="I99" s="2"/>
      <x:c r="J99" s="2"/>
      <x:c r="K99" s="2"/>
      <x:c r="L99" s="2"/>
      <x:c r="M99" s="2"/>
      <x:c r="N99" s="2"/>
      <x:c r="O99" s="2"/>
    </x:row>
    <x:row r="100" ht="24" customHeight="1">
      <x:c r="A100" s="1"/>
      <x:c r="B100" s="1"/>
      <x:c r="C100" s="2"/>
      <x:c r="D100" s="2"/>
      <x:c r="E100" s="2"/>
      <x:c r="F100" s="2"/>
      <x:c r="G100" s="2"/>
      <x:c r="H100" s="2"/>
      <x:c r="I100" s="2"/>
      <x:c r="J100" s="2"/>
      <x:c r="K100" s="2"/>
      <x:c r="L100" s="2"/>
      <x:c r="M100" s="2"/>
      <x:c r="N100" s="2"/>
      <x:c r="O100" s="2"/>
    </x:row>
  </x:sheetData>
  <x:conditionalFormatting sqref="D53:D55">
    <x:cfRule type="containsText" dxfId="0" priority="1" operator="containsText" text="Missing"/>
    <x:cfRule type="containsText" dxfId="1" priority="2" operator="containsText" text="Invalid"/>
    <x:cfRule type="containsText" dxfId="2" priority="3" operator="containsText" text="Open"/>
    <x:cfRule type="containsText" dxfId="3" priority="4" operator="containsText" text="Walk"/>
    <x:cfRule type="containsText" dxfId="4" priority="5" operator="containsText" text="Above"/>
    <x:cfRule type="containsText" dxfId="5" priority="6" operator="containsText" text="Gap"/>
    <x:cfRule type="containsText" dxfId="6" priority="7" operator="containsText" text="Expired"/>
    <x:cfRule type="containsText" dxfId="7" priority="8" operator="containsText" text="Extend"/>
  </x:conditionalFormatting>
  <x:dataValidations count="1">
    <x:dataValidation type="list" sqref="D26">
      <x:formula1>"Fixed shares,Fixed value"</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5" hidden="0" customWidth="1"/>
    <x:col min="2" max="2" width="2.5" hidden="0" customWidth="1"/>
    <x:col min="3" max="3" width="43" hidden="0" customWidth="1"/>
    <x:col min="4" max="4" width="20" hidden="0" customWidth="1"/>
    <x:col min="5" max="5" width="3" hidden="0" customWidth="1"/>
    <x:col min="6" max="6" width="75" hidden="0" customWidth="1"/>
    <x:col min="7" max="7" width="16" hidden="0" customWidth="1"/>
    <x:col min="8" max="8" width="16" hidden="0" customWidth="1"/>
    <x:col min="9" max="9" width="16" hidden="0" customWidth="1"/>
    <x:col min="10" max="10" width="16" hidden="0" customWidth="1"/>
  </x:cols>
  <x:sheetData>
    <x:row r="1" ht="24" customHeight="1">
      <x:c r="A1" s="1"/>
      <x:c r="B1" s="1"/>
      <x:c r="C1" s="2"/>
      <x:c r="D1" s="2"/>
      <x:c r="E1" s="2"/>
      <x:c r="F1" s="2"/>
      <x:c r="G1" s="2"/>
      <x:c r="H1" s="2"/>
      <x:c r="I1" s="2"/>
      <x:c r="J1" s="2"/>
      <x:c r="K1" s="2"/>
      <x:c r="L1" s="2"/>
      <x:c r="M1" s="2"/>
      <x:c r="N1" s="2"/>
      <x:c r="O1" s="2"/>
    </x:row>
    <x:row r="2" ht="24" customHeight="1">
      <x:c r="A2" s="1"/>
      <x:c r="B2" s="1"/>
      <x:c r="C2" s="3" t="str">
        <x:v>Economics</x:v>
      </x:c>
      <x:c r="D2" s="2"/>
      <x:c r="E2" s="2"/>
      <x:c r="F2" s="2"/>
      <x:c r="G2" s="2"/>
      <x:c r="H2" s="2"/>
      <x:c r="I2" s="2"/>
      <x:c r="J2" s="2"/>
      <x:c r="K2" s="2"/>
      <x:c r="L2" s="2"/>
      <x:c r="M2" s="2"/>
      <x:c r="N2" s="2"/>
      <x:c r="O2" s="2"/>
    </x:row>
    <x:row r="3" ht="24" customHeight="1">
      <x:c r="A3" s="1"/>
      <x:c r="B3" s="1"/>
      <x:c r="C3" s="8" t="str">
        <x:v>USD thousands. Positive uses / obligations. Equity bridge uses the selected NWC and stock price.</x:v>
      </x:c>
      <x:c r="D3" s="2"/>
      <x:c r="E3" s="2"/>
      <x:c r="F3" s="2"/>
      <x:c r="G3" s="2"/>
      <x:c r="H3" s="2"/>
      <x:c r="I3" s="2"/>
      <x:c r="J3" s="2"/>
      <x:c r="K3" s="2"/>
      <x:c r="L3" s="2"/>
      <x:c r="M3" s="2"/>
      <x:c r="N3" s="2"/>
      <x:c r="O3" s="2"/>
    </x:row>
    <x:row r="4" ht="24" customHeight="1">
      <x:c r="A4" s="1"/>
      <x:c r="B4" s="1"/>
      <x:c r="C4" s="2" t="str">
        <x:v>Case selected</x:v>
      </x:c>
      <x:c r="D4" s="7" t="str">
        <x:f>'Dashboard'!H4</x:f>
        <x:v>Base</x:v>
      </x:c>
      <x:c r="E4" s="2"/>
      <x:c r="F4" s="2"/>
      <x:c r="G4"/>
      <x:c r="H4"/>
      <x:c r="I4" s="2"/>
      <x:c r="J4" s="2"/>
      <x:c r="K4" s="2"/>
      <x:c r="L4" s="2"/>
      <x:c r="M4" s="2"/>
      <x:c r="N4" s="2"/>
      <x:c r="O4" s="2"/>
    </x:row>
    <x:row r="5" ht="24" customHeight="1">
      <x:c r="A5" s="1"/>
      <x:c r="B5" s="1"/>
      <x:c r="C5" s="2"/>
      <x:c r="D5" s="2"/>
      <x:c r="E5" s="2"/>
      <x:c r="F5" s="2"/>
      <x:c r="G5" s="2"/>
      <x:c r="H5" s="2"/>
      <x:c r="I5" s="2"/>
      <x:c r="J5" s="2"/>
      <x:c r="K5" s="2"/>
      <x:c r="L5" s="2"/>
      <x:c r="M5" s="2"/>
      <x:c r="N5" s="2"/>
      <x:c r="O5" s="2"/>
    </x:row>
    <x:row r="6" ht="24" customHeight="1">
      <x:c r="A6" s="1"/>
      <x:c r="B6" s="1"/>
      <x:c r="C6" s="10" t="str">
        <x:v>Enterprise value to agreed fixed equity</x:v>
      </x:c>
      <x:c r="D6" s="10"/>
      <x:c r="E6" s="10"/>
      <x:c r="F6" s="10"/>
      <x:c r="G6" s="2"/>
      <x:c r="H6" s="2"/>
      <x:c r="I6" s="2"/>
      <x:c r="J6" s="2"/>
      <x:c r="K6" s="2"/>
      <x:c r="L6" s="2"/>
      <x:c r="M6" s="2"/>
      <x:c r="N6" s="2"/>
      <x:c r="O6" s="2"/>
    </x:row>
    <x:row r="7" ht="30" customHeight="1">
      <x:c r="A7" s="1"/>
      <x:c r="B7" s="1"/>
      <x:c r="C7" s="14" t="str">
        <x:v>Headline enterprise value</x:v>
      </x:c>
      <x:c r="D7" s="46" t="n">
        <x:f>IF('Assumptions'!$D$53&lt;&gt;"Complete","n.a.",'Assumptions'!D7)</x:f>
        <x:v>20000</x:v>
      </x:c>
      <x:c r="E7" s="2"/>
      <x:c r="F7" s="14"/>
      <x:c r="G7" s="2"/>
      <x:c r="H7" s="2"/>
      <x:c r="I7" s="2"/>
      <x:c r="J7" s="2"/>
      <x:c r="K7" s="2"/>
      <x:c r="L7" s="2"/>
      <x:c r="M7" s="2"/>
      <x:c r="N7" s="2"/>
      <x:c r="O7" s="2"/>
    </x:row>
    <x:row r="8" ht="30" customHeight="1">
      <x:c r="A8" s="1"/>
      <x:c r="B8" s="1"/>
      <x:c r="C8" s="14" t="str">
        <x:v>Debt repaid at close</x:v>
      </x:c>
      <x:c r="D8" s="46" t="n">
        <x:f>IF('Assumptions'!$D$53&lt;&gt;"Complete","n.a.",'Assumptions'!D8)</x:f>
        <x:v>3000</x:v>
      </x:c>
      <x:c r="E8" s="2"/>
      <x:c r="F8" s="14"/>
      <x:c r="G8" s="2"/>
      <x:c r="H8" s="2"/>
      <x:c r="I8" s="2"/>
      <x:c r="J8" s="2"/>
      <x:c r="K8" s="2"/>
      <x:c r="L8" s="2"/>
      <x:c r="M8" s="2"/>
      <x:c r="N8" s="2"/>
      <x:c r="O8" s="2"/>
    </x:row>
    <x:row r="9" ht="30" customHeight="1">
      <x:c r="A9" s="1"/>
      <x:c r="B9" s="1"/>
      <x:c r="C9" s="14" t="str">
        <x:v>Debt retained / assumed</x:v>
      </x:c>
      <x:c r="D9" s="46" t="n">
        <x:f>IF('Assumptions'!$D$53&lt;&gt;"Complete","n.a.",'Assumptions'!D9)</x:f>
        <x:v>1000</x:v>
      </x:c>
      <x:c r="E9" s="2"/>
      <x:c r="F9" s="14"/>
      <x:c r="G9" s="2"/>
      <x:c r="H9" s="2"/>
      <x:c r="I9" s="2"/>
      <x:c r="J9" s="2"/>
      <x:c r="K9" s="2"/>
      <x:c r="L9" s="2"/>
      <x:c r="M9" s="2"/>
      <x:c r="N9" s="2"/>
      <x:c r="O9" s="2"/>
    </x:row>
    <x:row r="10" ht="30" customHeight="1">
      <x:c r="A10" s="1"/>
      <x:c r="B10" s="1"/>
      <x:c r="C10" s="14" t="str">
        <x:v>Eligible excess cash</x:v>
      </x:c>
      <x:c r="D10" s="46" t="n">
        <x:f>IF('Assumptions'!$D$53&lt;&gt;"Complete","n.a.",'Assumptions'!D10)</x:f>
        <x:v>500</x:v>
      </x:c>
      <x:c r="E10" s="2"/>
      <x:c r="F10" s="14"/>
      <x:c r="G10" s="2"/>
      <x:c r="H10" s="2"/>
      <x:c r="I10" s="2"/>
      <x:c r="J10" s="2"/>
      <x:c r="K10" s="2"/>
      <x:c r="L10" s="2"/>
      <x:c r="M10" s="2"/>
      <x:c r="N10" s="2"/>
      <x:c r="O10" s="2"/>
    </x:row>
    <x:row r="11" ht="30" customHeight="1">
      <x:c r="A11" s="1"/>
      <x:c r="B11" s="1"/>
      <x:c r="C11" s="14" t="str">
        <x:v>NWC peg</x:v>
      </x:c>
      <x:c r="D11" s="46" t="n">
        <x:f>IF('Assumptions'!$D$53&lt;&gt;"Complete","n.a.",'Assumptions'!D11)</x:f>
        <x:v>2000</x:v>
      </x:c>
      <x:c r="E11" s="2"/>
      <x:c r="F11" s="14"/>
      <x:c r="G11" s="2"/>
      <x:c r="H11" s="2"/>
      <x:c r="I11" s="2"/>
      <x:c r="J11" s="2"/>
      <x:c r="K11" s="2"/>
      <x:c r="L11" s="2"/>
      <x:c r="M11" s="2"/>
      <x:c r="N11" s="2"/>
      <x:c r="O11" s="2"/>
    </x:row>
    <x:row r="12" ht="30" customHeight="1">
      <x:c r="A12" s="1"/>
      <x:c r="B12" s="1"/>
      <x:c r="C12" s="14" t="str">
        <x:v>Delivered NWC</x:v>
      </x:c>
      <x:c r="D12" s="46" t="n">
        <x:f>IF('Assumptions'!$D$53&lt;&gt;"Complete","n.a.",'Assumptions'!F33)</x:f>
        <x:v>1900</x:v>
      </x:c>
      <x:c r="E12" s="2"/>
      <x:c r="F12" s="14"/>
      <x:c r="G12" s="2"/>
      <x:c r="H12" s="2"/>
      <x:c r="I12" s="2"/>
      <x:c r="J12" s="2"/>
      <x:c r="K12" s="2"/>
      <x:c r="L12" s="2"/>
      <x:c r="M12" s="2"/>
      <x:c r="N12" s="2"/>
      <x:c r="O12" s="2"/>
    </x:row>
    <x:row r="13" ht="30" customHeight="1">
      <x:c r="A13" s="1"/>
      <x:c r="B13" s="1"/>
      <x:c r="C13" s="14" t="str">
        <x:v>NWC adjustment</x:v>
      </x:c>
      <x:c r="D13" s="45" t="n">
        <x:f>IF(COUNT(D11,D12)&lt;&gt;2,"n.a.",D12-D11)</x:f>
        <x:v>-100</x:v>
      </x:c>
      <x:c r="E13" s="2"/>
      <x:c r="F13" s="14" t="str">
        <x:v>Delivered NWC minus peg; no cash or debt included twice.</x:v>
      </x:c>
      <x:c r="G13" s="2"/>
      <x:c r="H13" s="2"/>
      <x:c r="I13" s="2"/>
      <x:c r="J13" s="2"/>
      <x:c r="K13" s="2"/>
      <x:c r="L13" s="2"/>
      <x:c r="M13" s="2"/>
      <x:c r="N13" s="2"/>
      <x:c r="O13" s="2"/>
    </x:row>
    <x:row r="14" ht="30" customHeight="1">
      <x:c r="A14" s="1"/>
      <x:c r="B14" s="1"/>
      <x:c r="C14" s="56" t="str">
        <x:v>Agreed fixed equity consideration</x:v>
      </x:c>
      <x:c r="D14" s="57" t="n">
        <x:f>IF(COUNT(D7,D8,D9,D10,D13)&lt;&gt;5,"n.a.",D7-D8-D9+D10+D13)</x:f>
        <x:v>16400</x:v>
      </x:c>
      <x:c r="E14" s="2"/>
      <x:c r="F14" s="14"/>
      <x:c r="G14" s="2"/>
      <x:c r="H14" s="2"/>
      <x:c r="I14" s="2"/>
      <x:c r="J14" s="2"/>
      <x:c r="K14" s="2"/>
      <x:c r="L14" s="2"/>
      <x:c r="M14" s="2"/>
      <x:c r="N14" s="2"/>
      <x:c r="O14" s="2"/>
    </x:row>
    <x:row r="15" ht="30" customHeight="1">
      <x:c r="A15" s="1"/>
      <x:c r="B15" s="1"/>
      <x:c r="C15" s="14"/>
      <x:c r="D15" s="38"/>
      <x:c r="E15" s="2"/>
      <x:c r="F15" s="14"/>
      <x:c r="G15" s="2"/>
      <x:c r="H15" s="2"/>
      <x:c r="I15" s="2"/>
      <x:c r="J15" s="2"/>
      <x:c r="K15" s="2"/>
      <x:c r="L15" s="2"/>
      <x:c r="M15" s="2"/>
      <x:c r="N15" s="2"/>
      <x:c r="O15" s="2"/>
    </x:row>
    <x:row r="16" ht="30" customHeight="1">
      <x:c r="A16" s="1"/>
      <x:c r="B16" s="1"/>
      <x:c r="C16" s="11" t="str">
        <x:v>Cash, stock and rollover</x:v>
      </x:c>
      <x:c r="D16" s="52"/>
      <x:c r="E16" s="10"/>
      <x:c r="F16" s="11"/>
      <x:c r="G16" s="2"/>
      <x:c r="H16" s="2"/>
      <x:c r="I16" s="2"/>
      <x:c r="J16" s="2"/>
      <x:c r="K16" s="2"/>
      <x:c r="L16" s="2"/>
      <x:c r="M16" s="2"/>
      <x:c r="N16" s="2"/>
      <x:c r="O16" s="2"/>
    </x:row>
    <x:row r="17" ht="30" customHeight="1">
      <x:c r="A17" s="1"/>
      <x:c r="B17" s="1"/>
      <x:c r="C17" s="14" t="str">
        <x:v>Stock reference allocation</x:v>
      </x:c>
      <x:c r="D17" s="46" t="n">
        <x:f>IF('Assumptions'!$D$53&lt;&gt;"Complete","n.a.",'Assumptions'!D12)</x:f>
        <x:v>4000</x:v>
      </x:c>
      <x:c r="E17" s="2"/>
      <x:c r="F17" s="14"/>
      <x:c r="G17" s="2"/>
      <x:c r="H17" s="2"/>
      <x:c r="I17" s="2"/>
      <x:c r="J17" s="2"/>
      <x:c r="K17" s="2"/>
      <x:c r="L17" s="2"/>
      <x:c r="M17" s="2"/>
      <x:c r="N17" s="2"/>
      <x:c r="O17" s="2"/>
    </x:row>
    <x:row r="18" ht="30" customHeight="1">
      <x:c r="A18" s="1"/>
      <x:c r="B18" s="1"/>
      <x:c r="C18" s="14" t="str">
        <x:v>Seller rollover</x:v>
      </x:c>
      <x:c r="D18" s="46" t="n">
        <x:f>IF('Assumptions'!$D$53&lt;&gt;"Complete","n.a.",'Assumptions'!D13)</x:f>
        <x:v>2000</x:v>
      </x:c>
      <x:c r="E18" s="2"/>
      <x:c r="F18" s="14"/>
      <x:c r="G18" s="2"/>
      <x:c r="H18" s="2"/>
      <x:c r="I18" s="2"/>
      <x:c r="J18" s="2"/>
      <x:c r="K18" s="2"/>
      <x:c r="L18" s="2"/>
      <x:c r="M18" s="2"/>
      <x:c r="N18" s="2"/>
      <x:c r="O18" s="2"/>
    </x:row>
    <x:row r="19" ht="30" customHeight="1">
      <x:c r="A19" s="1"/>
      <x:c r="B19" s="1"/>
      <x:c r="C19" s="14" t="str">
        <x:v>Fixed cash allocation</x:v>
      </x:c>
      <x:c r="D19" s="45" t="n">
        <x:f>IF(COUNT(D14,D17,D18)&lt;&gt;3,"n.a.",D14-D17-D18)</x:f>
        <x:v>10400</x:v>
      </x:c>
      <x:c r="E19" s="2"/>
      <x:c r="F19" s="14" t="str">
        <x:v>Residual fixed equity after stock reference allocation and rollover.</x:v>
      </x:c>
      <x:c r="G19" s="2"/>
      <x:c r="H19" s="2"/>
      <x:c r="I19" s="2"/>
      <x:c r="J19" s="2"/>
      <x:c r="K19" s="2"/>
      <x:c r="L19" s="2"/>
      <x:c r="M19" s="2"/>
      <x:c r="N19" s="2"/>
      <x:c r="O19" s="2"/>
    </x:row>
    <x:row r="20" ht="30" customHeight="1">
      <x:c r="A20" s="1"/>
      <x:c r="B20" s="1"/>
      <x:c r="C20" s="14" t="str">
        <x:v>Allocation status</x:v>
      </x:c>
      <x:c r="D20" s="46" t="str">
        <x:f>IF(COUNT(D14,D19)&lt;&gt;2,"Missing price inputs",IF(OR(D14&lt;0,D19&lt;0),"Invalid consideration allocation",IF(SUM('Assumptions'!D14:D15)&gt;D19,"Invalid escrow / holdback cap","Complete")))</x:f>
        <x:v>Complete</x:v>
      </x:c>
      <x:c r="E20" s="2"/>
      <x:c r="F20" s="14"/>
      <x:c r="G20" s="2"/>
      <x:c r="H20" s="2"/>
      <x:c r="I20" s="2"/>
      <x:c r="J20" s="2"/>
      <x:c r="K20" s="2"/>
      <x:c r="L20" s="2"/>
      <x:c r="M20" s="2"/>
      <x:c r="N20" s="2"/>
      <x:c r="O20" s="2"/>
    </x:row>
    <x:row r="21" ht="30" customHeight="1">
      <x:c r="A21" s="1"/>
      <x:c r="B21" s="1"/>
      <x:c r="C21" s="14" t="str">
        <x:v>Reference shares (thousands)</x:v>
      </x:c>
      <x:c r="D21" s="46" t="n">
        <x:f>IF('Assumptions'!$D$53&lt;&gt;"Complete","n.a.",IF(D17=0,0,IF(OR(NOT(ISNUMBER('Assumptions'!D17)),'Assumptions'!D17&lt;=0),"n.a.",D17/'Assumptions'!D17)))</x:f>
        <x:v>80</x:v>
      </x:c>
      <x:c r="E21" s="2"/>
      <x:c r="F21" s="14" t="str">
        <x:v>USD thousands divided by USD/share = thousands of shares.</x:v>
      </x:c>
      <x:c r="G21" s="2"/>
      <x:c r="H21" s="2"/>
      <x:c r="I21" s="2"/>
      <x:c r="J21" s="2"/>
      <x:c r="K21" s="2"/>
      <x:c r="L21" s="2"/>
      <x:c r="M21" s="2"/>
      <x:c r="N21" s="2"/>
      <x:c r="O21" s="2"/>
    </x:row>
    <x:row r="22" ht="30" customHeight="1">
      <x:c r="A22" s="1"/>
      <x:c r="B22" s="1"/>
      <x:c r="C22" s="14" t="str">
        <x:v>Closing shares (thousands)</x:v>
      </x:c>
      <x:c r="D22" s="46" t="n">
        <x:f>IF('Assumptions'!$D$53&lt;&gt;"Complete","n.a.",IF(D17=0,0,IF('Assumptions'!D26="Fixed shares",D21,D17/'Assumptions'!F36)))</x:f>
        <x:v>80</x:v>
      </x:c>
      <x:c r="E22" s="2"/>
      <x:c r="F22" s="14"/>
      <x:c r="G22" s="2"/>
      <x:c r="H22" s="2"/>
      <x:c r="I22" s="2"/>
      <x:c r="J22" s="2"/>
      <x:c r="K22" s="2"/>
      <x:c r="L22" s="2"/>
      <x:c r="M22" s="2"/>
      <x:c r="N22" s="2"/>
      <x:c r="O22" s="2"/>
    </x:row>
    <x:row r="23" ht="30" customHeight="1">
      <x:c r="A23" s="1"/>
      <x:c r="B23" s="1"/>
      <x:c r="C23" s="14" t="str">
        <x:v>Stock value at closing price</x:v>
      </x:c>
      <x:c r="D23" s="46" t="n">
        <x:f>IF(COUNT(D22)&lt;&gt;1,"n.a.",IF(D22=0,0,D22*'Assumptions'!F36))</x:f>
        <x:v>4000</x:v>
      </x:c>
      <x:c r="E23" s="2"/>
      <x:c r="F23" s="14"/>
      <x:c r="G23" s="2"/>
      <x:c r="H23" s="2"/>
      <x:c r="I23" s="2"/>
      <x:c r="J23" s="2"/>
      <x:c r="K23" s="2"/>
      <x:c r="L23" s="2"/>
      <x:c r="M23" s="2"/>
      <x:c r="N23" s="2"/>
      <x:c r="O23" s="2"/>
    </x:row>
    <x:row r="24" ht="30" customHeight="1">
      <x:c r="A24" s="1"/>
      <x:c r="B24" s="1"/>
      <x:c r="C24" s="14" t="str">
        <x:v>Stock value change vs reference</x:v>
      </x:c>
      <x:c r="D24" s="45" t="n">
        <x:f>IF(COUNT(D23,D17)&lt;&gt;2,"n.a.",D23-D17)</x:f>
        <x:v>0</x:v>
      </x:c>
      <x:c r="E24" s="2"/>
      <x:c r="F24" s="14"/>
      <x:c r="G24" s="2"/>
      <x:c r="H24" s="2"/>
      <x:c r="I24" s="2"/>
      <x:c r="J24" s="2"/>
      <x:c r="K24" s="2"/>
      <x:c r="L24" s="2"/>
      <x:c r="M24" s="2"/>
      <x:c r="N24" s="2"/>
      <x:c r="O24" s="2"/>
    </x:row>
    <x:row r="25" ht="30" customHeight="1">
      <x:c r="A25" s="1"/>
      <x:c r="B25" s="1"/>
      <x:c r="C25" s="56" t="str">
        <x:v>Delivered fixed equity value</x:v>
      </x:c>
      <x:c r="D25" s="57" t="n">
        <x:f>IF(D20&lt;&gt;"Complete","n.a.",SUM(D19,D23,D18))</x:f>
        <x:v>16400</x:v>
      </x:c>
      <x:c r="E25" s="2"/>
      <x:c r="F25" s="14" t="str">
        <x:v>Cash + closing stock value + rollover; holdback is still part of cash.</x:v>
      </x:c>
      <x:c r="G25" s="2"/>
      <x:c r="H25" s="2"/>
      <x:c r="I25" s="2"/>
      <x:c r="J25" s="2"/>
      <x:c r="K25" s="2"/>
      <x:c r="L25" s="2"/>
      <x:c r="M25" s="2"/>
      <x:c r="N25" s="2"/>
      <x:c r="O25" s="2"/>
    </x:row>
    <x:row r="26" ht="30" customHeight="1">
      <x:c r="A26" s="1"/>
      <x:c r="B26" s="1"/>
      <x:c r="C26" s="14" t="str">
        <x:v>Funded escrow</x:v>
      </x:c>
      <x:c r="D26" s="46" t="n">
        <x:f>IF('Assumptions'!$D$53&lt;&gt;"Complete","n.a.",'Assumptions'!D14)</x:f>
        <x:v>1000</x:v>
      </x:c>
      <x:c r="E26" s="2"/>
      <x:c r="F26" s="14"/>
      <x:c r="G26" s="2"/>
      <x:c r="H26" s="2"/>
      <x:c r="I26" s="2"/>
      <x:c r="J26" s="2"/>
      <x:c r="K26" s="2"/>
      <x:c r="L26" s="2"/>
      <x:c r="M26" s="2"/>
      <x:c r="N26" s="2"/>
      <x:c r="O26" s="2"/>
    </x:row>
    <x:row r="27" ht="30" customHeight="1">
      <x:c r="A27" s="1"/>
      <x:c r="B27" s="1"/>
      <x:c r="C27" s="14" t="str">
        <x:v>Deferred holdback</x:v>
      </x:c>
      <x:c r="D27" s="46" t="n">
        <x:f>IF('Assumptions'!$D$53&lt;&gt;"Complete","n.a.",'Assumptions'!D15)</x:f>
        <x:v>500</x:v>
      </x:c>
      <x:c r="E27" s="2"/>
      <x:c r="F27" s="14"/>
      <x:c r="G27" s="2"/>
      <x:c r="H27" s="2"/>
      <x:c r="I27" s="2"/>
      <x:c r="J27" s="2"/>
      <x:c r="K27" s="2"/>
      <x:c r="L27" s="2"/>
      <x:c r="M27" s="2"/>
      <x:c r="N27" s="2"/>
      <x:c r="O27" s="2"/>
    </x:row>
    <x:row r="28" ht="30" customHeight="1">
      <x:c r="A28" s="1"/>
      <x:c r="B28" s="1"/>
      <x:c r="C28" s="14" t="str">
        <x:v>Cash paid directly to seller</x:v>
      </x:c>
      <x:c r="D28" s="45" t="n">
        <x:f>IF(D20&lt;&gt;"Complete","n.a.",D19-D26-D27)</x:f>
        <x:v>8900</x:v>
      </x:c>
      <x:c r="E28" s="2"/>
      <x:c r="F28" s="14"/>
      <x:c r="G28" s="2"/>
      <x:c r="H28" s="2"/>
      <x:c r="I28" s="2"/>
      <x:c r="J28" s="2"/>
      <x:c r="K28" s="2"/>
      <x:c r="L28" s="2"/>
      <x:c r="M28" s="2"/>
      <x:c r="N28" s="2"/>
      <x:c r="O28" s="2"/>
    </x:row>
    <x:row r="29" ht="30" customHeight="1">
      <x:c r="A29" s="1"/>
      <x:c r="B29" s="1"/>
      <x:c r="C29" s="56" t="str">
        <x:v>Cash funded for fixed equity</x:v>
      </x:c>
      <x:c r="D29" s="57" t="n">
        <x:f>IF(D20&lt;&gt;"Complete","n.a.",D28+D26)</x:f>
        <x:v>9900</x:v>
      </x:c>
      <x:c r="E29" s="2"/>
      <x:c r="F29" s="14" t="str">
        <x:v>Includes funded escrow; excludes deferred holdback.</x:v>
      </x:c>
      <x:c r="G29" s="2"/>
      <x:c r="H29" s="2"/>
      <x:c r="I29" s="2"/>
      <x:c r="J29" s="2"/>
      <x:c r="K29" s="2"/>
      <x:c r="L29" s="2"/>
      <x:c r="M29" s="2"/>
      <x:c r="N29" s="2"/>
      <x:c r="O29" s="2"/>
    </x:row>
    <x:row r="30" ht="30" customHeight="1">
      <x:c r="A30" s="1"/>
      <x:c r="B30" s="1"/>
      <x:c r="C30" s="14" t="str">
        <x:v>Holdback present value</x:v>
      </x:c>
      <x:c r="D30" s="46" t="n">
        <x:f>IF('Assumptions'!$D$53&lt;&gt;"Complete","n.a.",D27/(1+'Assumptions'!D16)^'Assumptions'!D28)</x:f>
        <x:v>446.4285714285714</x:v>
      </x:c>
      <x:c r="E30" s="2"/>
      <x:c r="F30" s="14"/>
      <x:c r="G30" s="2"/>
      <x:c r="H30" s="2"/>
      <x:c r="I30" s="2"/>
      <x:c r="J30" s="2"/>
      <x:c r="K30" s="2"/>
      <x:c r="L30" s="2"/>
      <x:c r="M30" s="2"/>
      <x:c r="N30" s="2"/>
      <x:c r="O30" s="2"/>
    </x:row>
    <x:row r="31" ht="30" customHeight="1">
      <x:c r="A31" s="1"/>
      <x:c r="B31" s="1"/>
      <x:c r="C31" s="14"/>
      <x:c r="D31" s="38"/>
      <x:c r="E31" s="2"/>
      <x:c r="F31" s="14"/>
      <x:c r="G31" s="2"/>
      <x:c r="H31" s="2"/>
      <x:c r="I31" s="2"/>
      <x:c r="J31" s="2"/>
      <x:c r="K31" s="2"/>
      <x:c r="L31" s="2"/>
      <x:c r="M31" s="2"/>
      <x:c r="N31" s="2"/>
      <x:c r="O31" s="2"/>
    </x:row>
    <x:row r="32" ht="30" customHeight="1">
      <x:c r="A32" s="1"/>
      <x:c r="B32" s="1"/>
      <x:c r="C32" s="11" t="str">
        <x:v>Contingent price and effective buyer cost</x:v>
      </x:c>
      <x:c r="D32" s="52"/>
      <x:c r="E32" s="10"/>
      <x:c r="F32" s="11"/>
      <x:c r="G32" s="2"/>
      <x:c r="H32" s="2"/>
      <x:c r="I32" s="2"/>
      <x:c r="J32" s="2"/>
      <x:c r="K32" s="2"/>
      <x:c r="L32" s="2"/>
      <x:c r="M32" s="2"/>
      <x:c r="N32" s="2"/>
      <x:c r="O32" s="2"/>
    </x:row>
    <x:row r="33" ht="30" customHeight="1">
      <x:c r="A33" s="1"/>
      <x:c r="B33" s="1"/>
      <x:c r="C33" s="14" t="str">
        <x:v>Maximum contingent cash</x:v>
      </x:c>
      <x:c r="D33" s="46" t="n">
        <x:f>'Contingencies'!F41</x:f>
        <x:v>4000</x:v>
      </x:c>
      <x:c r="E33" s="2"/>
      <x:c r="F33" s="14"/>
      <x:c r="G33" s="2"/>
      <x:c r="H33" s="2"/>
      <x:c r="I33" s="2"/>
      <x:c r="J33" s="2"/>
      <x:c r="K33" s="2"/>
      <x:c r="L33" s="2"/>
      <x:c r="M33" s="2"/>
      <x:c r="N33" s="2"/>
      <x:c r="O33" s="2"/>
    </x:row>
    <x:row r="34" ht="30" customHeight="1">
      <x:c r="A34" s="1"/>
      <x:c r="B34" s="1"/>
      <x:c r="C34" s="14" t="str">
        <x:v>Expected contingent cash</x:v>
      </x:c>
      <x:c r="D34" s="46" t="n">
        <x:f>'Contingencies'!G41</x:f>
        <x:v>1960</x:v>
      </x:c>
      <x:c r="E34" s="2"/>
      <x:c r="F34" s="14"/>
      <x:c r="G34" s="2"/>
      <x:c r="H34" s="2"/>
      <x:c r="I34" s="2"/>
      <x:c r="J34" s="2"/>
      <x:c r="K34" s="2"/>
      <x:c r="L34" s="2"/>
      <x:c r="M34" s="2"/>
      <x:c r="N34" s="2"/>
      <x:c r="O34" s="2"/>
    </x:row>
    <x:row r="35" ht="30" customHeight="1">
      <x:c r="A35" s="1"/>
      <x:c r="B35" s="1"/>
      <x:c r="C35" s="14" t="str">
        <x:v>Expected contingent present value</x:v>
      </x:c>
      <x:c r="D35" s="46" t="n">
        <x:f>'Contingencies'!H41</x:f>
        <x:v>1600.7653061224487</x:v>
      </x:c>
      <x:c r="E35" s="2"/>
      <x:c r="F35" s="14"/>
      <x:c r="G35" s="2"/>
      <x:c r="H35" s="2"/>
      <x:c r="I35" s="2"/>
      <x:c r="J35" s="2"/>
      <x:c r="K35" s="2"/>
      <x:c r="L35" s="2"/>
      <x:c r="M35" s="2"/>
      <x:c r="N35" s="2"/>
      <x:c r="O35" s="2"/>
    </x:row>
    <x:row r="36" ht="30" customHeight="1">
      <x:c r="A36" s="1"/>
      <x:c r="B36" s="1"/>
      <x:c r="C36" s="14" t="str">
        <x:v>Expected nominal equity cost</x:v>
      </x:c>
      <x:c r="D36" s="45" t="n">
        <x:f>IF(COUNT(D25,D34)&lt;&gt;2,"n.a.",D25+D34)</x:f>
        <x:v>18360</x:v>
      </x:c>
      <x:c r="E36" s="2"/>
      <x:c r="F36" s="14" t="str">
        <x:v>Delivered fixed equity plus probability-weighted contingent cash.</x:v>
      </x:c>
      <x:c r="G36" s="2"/>
      <x:c r="H36" s="2"/>
      <x:c r="I36" s="2"/>
      <x:c r="J36" s="2"/>
      <x:c r="K36" s="2"/>
      <x:c r="L36" s="2"/>
      <x:c r="M36" s="2"/>
      <x:c r="N36" s="2"/>
      <x:c r="O36" s="2"/>
    </x:row>
    <x:row r="37" ht="30" customHeight="1">
      <x:c r="A37" s="1"/>
      <x:c r="B37" s="1"/>
      <x:c r="C37" s="56" t="str">
        <x:v>Buyer PV equity cost</x:v>
      </x:c>
      <x:c r="D37" s="57" t="n">
        <x:f>IF(COUNT(D25,D27,D30,D35)&lt;&gt;4,"n.a.",D25-D27+D30+D35)</x:f>
        <x:v>17947.19387755102</x:v>
      </x:c>
      <x:c r="E37" s="2"/>
      <x:c r="F37" s="14" t="str">
        <x:v>Fixed equity less holdback discount + expected contingent PV.</x:v>
      </x:c>
      <x:c r="G37" s="2"/>
      <x:c r="H37" s="2"/>
      <x:c r="I37" s="2"/>
      <x:c r="J37" s="2"/>
      <x:c r="K37" s="2"/>
      <x:c r="L37" s="2"/>
      <x:c r="M37" s="2"/>
      <x:c r="N37" s="2"/>
      <x:c r="O37" s="2"/>
    </x:row>
    <x:row r="38" ht="30" customHeight="1">
      <x:c r="A38" s="1"/>
      <x:c r="B38" s="1"/>
      <x:c r="C38" s="14" t="str">
        <x:v>Equity + maximum contingent cash</x:v>
      </x:c>
      <x:c r="D38" s="45" t="n">
        <x:f>IF(COUNT(D25,D33)&lt;&gt;2,"n.a.",D25+D33)</x:f>
        <x:v>20400</x:v>
      </x:c>
      <x:c r="E38" s="2"/>
      <x:c r="F38" s="14" t="str">
        <x:v>At entered closing stock price; not an absolute maximum deal cost.</x:v>
      </x:c>
      <x:c r="G38" s="2"/>
      <x:c r="H38" s="2"/>
      <x:c r="I38" s="2"/>
      <x:c r="J38" s="2"/>
      <x:c r="K38" s="2"/>
      <x:c r="L38" s="2"/>
      <x:c r="M38" s="2"/>
      <x:c r="N38" s="2"/>
      <x:c r="O38" s="2"/>
    </x:row>
    <x:row r="39" ht="30" customHeight="1">
      <x:c r="A39" s="1"/>
      <x:c r="B39" s="1"/>
      <x:c r="C39" s="14" t="str">
        <x:v>Buyer PV enterprise equivalent</x:v>
      </x:c>
      <x:c r="D39" s="45" t="n">
        <x:f>IF(COUNT(D37,D8,D9,D10)&lt;&gt;4,"n.a.",D37+D8+D9-D10)</x:f>
        <x:v>21447.19387755102</x:v>
      </x:c>
      <x:c r="E39" s="2"/>
      <x:c r="F39" s="14" t="str">
        <x:v>Includes selected NWC adjustment. Fees and process costs are excluded.</x:v>
      </x:c>
      <x:c r="G39" s="2"/>
      <x:c r="H39" s="2"/>
      <x:c r="I39" s="2"/>
      <x:c r="J39" s="2"/>
      <x:c r="K39" s="2"/>
      <x:c r="L39" s="2"/>
      <x:c r="M39" s="2"/>
      <x:c r="N39" s="2"/>
      <x:c r="O39" s="2"/>
    </x:row>
    <x:row r="40" ht="30" customHeight="1">
      <x:c r="A40" s="1"/>
      <x:c r="B40" s="1"/>
      <x:c r="C40" s="56" t="str">
        <x:v>EV + maximum contingent cash</x:v>
      </x:c>
      <x:c r="D40" s="57" t="n">
        <x:f>IF(COUNT(D38,D8,D9,D10)&lt;&gt;4,"n.a.",D38+D8+D9-D10)</x:f>
        <x:v>23900</x:v>
      </x:c>
      <x:c r="E40" s="2"/>
      <x:c r="F40" s="14" t="str">
        <x:v>Includes selected NWC; compare with a ceiling defined on this same basis.</x:v>
      </x:c>
      <x:c r="G40" s="2"/>
      <x:c r="H40" s="2"/>
      <x:c r="I40" s="2"/>
      <x:c r="J40" s="2"/>
      <x:c r="K40" s="2"/>
      <x:c r="L40" s="2"/>
      <x:c r="M40" s="2"/>
      <x:c r="N40" s="2"/>
      <x:c r="O40" s="2"/>
    </x:row>
    <x:row r="41" ht="30" customHeight="1">
      <x:c r="A41" s="1"/>
      <x:c r="B41" s="1"/>
      <x:c r="C41" s="14" t="str">
        <x:v>Headroom to private ceiling</x:v>
      </x:c>
      <x:c r="D41" s="46" t="n">
        <x:f>IF(OR(NOT(ISNUMBER('Assumptions'!D20)),'Assumptions'!D20&lt;0,NOT(ISNUMBER(D40))),"n.a.",'Assumptions'!D20-D40)</x:f>
        <x:v>-900</x:v>
      </x:c>
      <x:c r="E41" s="2"/>
      <x:c r="F41" s="14"/>
      <x:c r="G41" s="2"/>
      <x:c r="H41" s="2"/>
      <x:c r="I41" s="2"/>
      <x:c r="J41" s="2"/>
      <x:c r="K41" s="2"/>
      <x:c r="L41" s="2"/>
      <x:c r="M41" s="2"/>
      <x:c r="N41" s="2"/>
      <x:c r="O41" s="2"/>
    </x:row>
    <x:row r="42" ht="30" customHeight="1">
      <x:c r="A42" s="1"/>
      <x:c r="B42" s="1"/>
      <x:c r="C42" s="14"/>
      <x:c r="D42" s="38"/>
      <x:c r="E42" s="2"/>
      <x:c r="F42" s="14"/>
      <x:c r="G42" s="2"/>
      <x:c r="H42" s="2"/>
      <x:c r="I42" s="2"/>
      <x:c r="J42" s="2"/>
      <x:c r="K42" s="2"/>
      <x:c r="L42" s="2"/>
      <x:c r="M42" s="2"/>
      <x:c r="N42" s="2"/>
      <x:c r="O42" s="2"/>
    </x:row>
    <x:row r="43" ht="30" customHeight="1">
      <x:c r="A43" s="1"/>
      <x:c r="B43" s="1"/>
      <x:c r="C43" s="11" t="str">
        <x:v>Close funding and continuing obligations</x:v>
      </x:c>
      <x:c r="D43" s="52"/>
      <x:c r="E43" s="10"/>
      <x:c r="F43" s="11"/>
      <x:c r="G43" s="2"/>
      <x:c r="H43" s="2"/>
      <x:c r="I43" s="2"/>
      <x:c r="J43" s="2"/>
      <x:c r="K43" s="2"/>
      <x:c r="L43" s="2"/>
      <x:c r="M43" s="2"/>
      <x:c r="N43" s="2"/>
      <x:c r="O43" s="2"/>
    </x:row>
    <x:row r="44" ht="30" customHeight="1">
      <x:c r="A44" s="1"/>
      <x:c r="B44" s="1"/>
      <x:c r="C44" s="14" t="str">
        <x:v>Fixed equity cash at close</x:v>
      </x:c>
      <x:c r="D44" s="45" t="n">
        <x:f>D29</x:f>
        <x:v>9900</x:v>
      </x:c>
      <x:c r="E44" s="2"/>
      <x:c r="F44" s="14"/>
      <x:c r="G44" s="2"/>
      <x:c r="H44" s="2"/>
      <x:c r="I44" s="2"/>
      <x:c r="J44" s="2"/>
      <x:c r="K44" s="2"/>
      <x:c r="L44" s="2"/>
      <x:c r="M44" s="2"/>
      <x:c r="N44" s="2"/>
      <x:c r="O44" s="2"/>
    </x:row>
    <x:row r="45" ht="30" customHeight="1">
      <x:c r="A45" s="1"/>
      <x:c r="B45" s="1"/>
      <x:c r="C45" s="14" t="str">
        <x:v>Debt repaid at close</x:v>
      </x:c>
      <x:c r="D45" s="45" t="n">
        <x:f>D8</x:f>
        <x:v>3000</x:v>
      </x:c>
      <x:c r="E45" s="2"/>
      <x:c r="F45" s="14"/>
      <x:c r="G45" s="2"/>
      <x:c r="H45" s="2"/>
      <x:c r="I45" s="2"/>
      <x:c r="J45" s="2"/>
      <x:c r="K45" s="2"/>
      <x:c r="L45" s="2"/>
      <x:c r="M45" s="2"/>
      <x:c r="N45" s="2"/>
      <x:c r="O45" s="2"/>
    </x:row>
    <x:row r="46" ht="30" customHeight="1">
      <x:c r="A46" s="1"/>
      <x:c r="B46" s="1"/>
      <x:c r="C46" s="14" t="str">
        <x:v>Fees paid at close</x:v>
      </x:c>
      <x:c r="D46" s="46" t="n">
        <x:f>IF('Assumptions'!D54&lt;&gt;"Complete","n.a.",'Assumptions'!F45)</x:f>
        <x:v>500</x:v>
      </x:c>
      <x:c r="E46" s="2"/>
      <x:c r="F46" s="14"/>
      <x:c r="G46" s="2"/>
      <x:c r="H46" s="2"/>
      <x:c r="I46" s="2"/>
      <x:c r="J46" s="2"/>
      <x:c r="K46" s="2"/>
      <x:c r="L46" s="2"/>
      <x:c r="M46" s="2"/>
      <x:c r="N46" s="2"/>
      <x:c r="O46" s="2"/>
    </x:row>
    <x:row r="47" ht="30" customHeight="1">
      <x:c r="A47" s="1"/>
      <x:c r="B47" s="1"/>
      <x:c r="C47" s="14" t="str">
        <x:v>Required cash into business</x:v>
      </x:c>
      <x:c r="D47" s="46" t="n">
        <x:f>IF('Assumptions'!$D$53&lt;&gt;"Complete","n.a.",'Assumptions'!D19)</x:f>
        <x:v>1000</x:v>
      </x:c>
      <x:c r="E47" s="2"/>
      <x:c r="F47" s="14"/>
      <x:c r="G47" s="2"/>
      <x:c r="H47" s="2"/>
      <x:c r="I47" s="2"/>
      <x:c r="J47" s="2"/>
      <x:c r="K47" s="2"/>
      <x:c r="L47" s="2"/>
      <x:c r="M47" s="2"/>
      <x:c r="N47" s="2"/>
      <x:c r="O47" s="2"/>
    </x:row>
    <x:row r="48" ht="30" customHeight="1">
      <x:c r="A48" s="1"/>
      <x:c r="B48" s="1"/>
      <x:c r="C48" s="56" t="str">
        <x:v>Total close cash uses</x:v>
      </x:c>
      <x:c r="D48" s="57" t="n">
        <x:f>IF(COUNT(D44,D45,D46,D47)&lt;&gt;4,"n.a.",SUM(D44:D47))</x:f>
        <x:v>14400</x:v>
      </x:c>
      <x:c r="E48" s="2"/>
      <x:c r="F48" s="14"/>
      <x:c r="G48" s="2"/>
      <x:c r="H48" s="2"/>
      <x:c r="I48" s="2"/>
      <x:c r="J48" s="2"/>
      <x:c r="K48" s="2"/>
      <x:c r="L48" s="2"/>
      <x:c r="M48" s="2"/>
      <x:c r="N48" s="2"/>
      <x:c r="O48" s="2"/>
    </x:row>
    <x:row r="49" ht="30" customHeight="1">
      <x:c r="A49" s="1"/>
      <x:c r="B49" s="1"/>
      <x:c r="C49" s="14" t="str">
        <x:v>Buyer cash available</x:v>
      </x:c>
      <x:c r="D49" s="46" t="n">
        <x:f>IF('Assumptions'!D54&lt;&gt;"Complete","n.a.",'Assumptions'!F39)</x:f>
        <x:v>10000</x:v>
      </x:c>
      <x:c r="E49" s="2"/>
      <x:c r="F49" s="14"/>
      <x:c r="G49" s="2"/>
      <x:c r="H49" s="2"/>
      <x:c r="I49" s="2"/>
      <x:c r="J49" s="2"/>
      <x:c r="K49" s="2"/>
      <x:c r="L49" s="2"/>
      <x:c r="M49" s="2"/>
      <x:c r="N49" s="2"/>
      <x:c r="O49" s="2"/>
    </x:row>
    <x:row r="50" ht="30" customHeight="1">
      <x:c r="A50" s="1"/>
      <x:c r="B50" s="1"/>
      <x:c r="C50" s="14" t="str">
        <x:v>New debt drawn at close</x:v>
      </x:c>
      <x:c r="D50" s="46" t="n">
        <x:f>IF('Assumptions'!D54&lt;&gt;"Complete","n.a.",'Assumptions'!F42)</x:f>
        <x:v>7000</x:v>
      </x:c>
      <x:c r="E50" s="2"/>
      <x:c r="F50" s="14" t="str">
        <x:v>Committed debt assumed drawn at close; exclude undrawn facility capacity.</x:v>
      </x:c>
      <x:c r="G50" s="2"/>
      <x:c r="H50" s="2"/>
      <x:c r="I50" s="2"/>
      <x:c r="J50" s="2"/>
      <x:c r="K50" s="2"/>
      <x:c r="L50" s="2"/>
      <x:c r="M50" s="2"/>
      <x:c r="N50" s="2"/>
      <x:c r="O50" s="2"/>
    </x:row>
    <x:row r="51" ht="30" customHeight="1">
      <x:c r="A51" s="1"/>
      <x:c r="B51" s="1"/>
      <x:c r="C51" s="14" t="str">
        <x:v>Total entered funding sources</x:v>
      </x:c>
      <x:c r="D51" s="45" t="n">
        <x:f>IF(COUNT(D49,D50)&lt;&gt;2,"n.a.",SUM(D49:D50))</x:f>
        <x:v>17000</x:v>
      </x:c>
      <x:c r="E51" s="2"/>
      <x:c r="F51" s="14"/>
      <x:c r="G51" s="2"/>
      <x:c r="H51" s="2"/>
      <x:c r="I51" s="2"/>
      <x:c r="J51" s="2"/>
      <x:c r="K51" s="2"/>
      <x:c r="L51" s="2"/>
      <x:c r="M51" s="2"/>
      <x:c r="N51" s="2"/>
      <x:c r="O51" s="2"/>
    </x:row>
    <x:row r="52" ht="30" customHeight="1">
      <x:c r="A52" s="1"/>
      <x:c r="B52" s="1"/>
      <x:c r="C52" s="56" t="str">
        <x:v>Funding surplus / (gap)</x:v>
      </x:c>
      <x:c r="D52" s="57" t="n">
        <x:f>IF(COUNT(D51,D48)&lt;&gt;2,"n.a.",D51-D48)</x:f>
        <x:v>2600</x:v>
      </x:c>
      <x:c r="E52" s="2"/>
      <x:c r="F52" s="14" t="str">
        <x:v>No balancing plug; available source commitments must cover uses.</x:v>
      </x:c>
      <x:c r="G52" s="2"/>
      <x:c r="H52" s="2"/>
      <x:c r="I52" s="2"/>
      <x:c r="J52" s="2"/>
      <x:c r="K52" s="2"/>
      <x:c r="L52" s="2"/>
      <x:c r="M52" s="2"/>
      <x:c r="N52" s="2"/>
      <x:c r="O52" s="2"/>
    </x:row>
    <x:row r="53" ht="30" customHeight="1">
      <x:c r="A53" s="1"/>
      <x:c r="B53" s="1"/>
      <x:c r="C53" s="14" t="str">
        <x:v>Post-close debt principal</x:v>
      </x:c>
      <x:c r="D53" s="45" t="n">
        <x:f>IF(COUNT(D9,D50)&lt;&gt;2,"n.a.",D9+D50)</x:f>
        <x:v>8000</x:v>
      </x:c>
      <x:c r="E53" s="2"/>
      <x:c r="F53" s="14" t="str">
        <x:v>Retained existing debt + new borrowing; excludes interest and fees.</x:v>
      </x:c>
      <x:c r="G53" s="2"/>
      <x:c r="H53" s="2"/>
      <x:c r="I53" s="2"/>
      <x:c r="J53" s="2"/>
      <x:c r="K53" s="2"/>
      <x:c r="L53" s="2"/>
      <x:c r="M53" s="2"/>
      <x:c r="N53" s="2"/>
      <x:c r="O53" s="2"/>
    </x:row>
    <x:row r="54" ht="30" customHeight="1">
      <x:c r="A54" s="1"/>
      <x:c r="B54" s="1"/>
      <x:c r="C54" s="14" t="str">
        <x:v>Deferred cash obligation ceiling</x:v>
      </x:c>
      <x:c r="D54" s="45" t="n">
        <x:f>IF(COUNT(D27,D33)&lt;&gt;2,"n.a.",D27+D33)</x:f>
        <x:v>4500</x:v>
      </x:c>
      <x:c r="E54" s="2"/>
      <x:c r="F54" s="14" t="str">
        <x:v>Unfunded holdback + maximum contingent cash; no credit for escrow claims.</x:v>
      </x:c>
      <x:c r="G54" s="2"/>
      <x:c r="H54" s="2"/>
      <x:c r="I54" s="2"/>
      <x:c r="J54" s="2"/>
      <x:c r="K54" s="2"/>
      <x:c r="L54" s="2"/>
      <x:c r="M54" s="2"/>
      <x:c r="N54" s="2"/>
      <x:c r="O54" s="2"/>
    </x:row>
    <x:row r="55" ht="30" customHeight="1">
      <x:c r="A55" s="1"/>
      <x:c r="B55" s="1"/>
      <x:c r="C55" s="56" t="str">
        <x:v>Debt + deferred cash principal</x:v>
      </x:c>
      <x:c r="D55" s="57" t="n">
        <x:f>IF(COUNT(D53,D54)&lt;&gt;2,"n.a.",D53+D54)</x:f>
        <x:v>12500</x:v>
      </x:c>
      <x:c r="E55" s="2"/>
      <x:c r="F55" s="14" t="str">
        <x:v>Exposure subtotal, not an incremental purchase-price addition.</x:v>
      </x:c>
      <x:c r="G55" s="2"/>
      <x:c r="H55" s="2"/>
      <x:c r="I55" s="2"/>
      <x:c r="J55" s="2"/>
      <x:c r="K55" s="2"/>
      <x:c r="L55" s="2"/>
      <x:c r="M55" s="2"/>
      <x:c r="N55" s="2"/>
      <x:c r="O55" s="2"/>
    </x:row>
    <x:row r="56" ht="30" customHeight="1">
      <x:c r="A56" s="1"/>
      <x:c r="B56" s="1"/>
      <x:c r="C56" s="14"/>
      <x:c r="D56" s="38"/>
      <x:c r="E56" s="2"/>
      <x:c r="F56" s="14"/>
      <x:c r="G56" s="2"/>
      <x:c r="H56" s="2"/>
      <x:c r="I56" s="2"/>
      <x:c r="J56" s="2"/>
      <x:c r="K56" s="2"/>
      <x:c r="L56" s="2"/>
      <x:c r="M56" s="2"/>
      <x:c r="N56" s="2"/>
      <x:c r="O56" s="2"/>
    </x:row>
    <x:row r="57" ht="30" customHeight="1">
      <x:c r="A57" s="1"/>
      <x:c r="B57" s="1"/>
      <x:c r="C57" s="11" t="str">
        <x:v>Exclusivity and process cost</x:v>
      </x:c>
      <x:c r="D57" s="52"/>
      <x:c r="E57" s="10"/>
      <x:c r="F57" s="11"/>
      <x:c r="G57" s="2"/>
      <x:c r="H57" s="2"/>
      <x:c r="I57" s="2"/>
      <x:c r="J57" s="2"/>
      <x:c r="K57" s="2"/>
      <x:c r="L57" s="2"/>
      <x:c r="M57" s="2"/>
      <x:c r="N57" s="2"/>
      <x:c r="O57" s="2"/>
    </x:row>
    <x:row r="58" ht="30" customHeight="1">
      <x:c r="A58" s="1"/>
      <x:c r="B58" s="1"/>
      <x:c r="C58" s="14" t="str">
        <x:v>Elapsed exclusivity days</x:v>
      </x:c>
      <x:c r="D58" s="53" t="n">
        <x:f>IF('Assumptions'!$D$55&lt;&gt;"Complete","n.a.",MAX(0,MIN('Assumptions'!D21,'Assumptions'!D23)-'Assumptions'!D22))</x:f>
        <x:v>9</x:v>
      </x:c>
      <x:c r="E58" s="2"/>
      <x:c r="F58" s="14"/>
      <x:c r="G58" s="2"/>
      <x:c r="H58" s="2"/>
      <x:c r="I58" s="2"/>
      <x:c r="J58" s="2"/>
      <x:c r="K58" s="2"/>
      <x:c r="L58" s="2"/>
      <x:c r="M58" s="2"/>
      <x:c r="N58" s="2"/>
      <x:c r="O58" s="2"/>
    </x:row>
    <x:row r="59" ht="30" customHeight="1">
      <x:c r="A59" s="1"/>
      <x:c r="B59" s="1"/>
      <x:c r="C59" s="14" t="str">
        <x:v>Days remaining to expiry</x:v>
      </x:c>
      <x:c r="D59" s="53" t="n">
        <x:f>IF('Assumptions'!$D$55&lt;&gt;"Complete","n.a.",MAX(0,'Assumptions'!D23-'Assumptions'!D21))</x:f>
        <x:v>51</x:v>
      </x:c>
      <x:c r="E59" s="2"/>
      <x:c r="F59" s="14"/>
      <x:c r="G59" s="2"/>
      <x:c r="H59" s="2"/>
      <x:c r="I59" s="2"/>
      <x:c r="J59" s="2"/>
      <x:c r="K59" s="2"/>
      <x:c r="L59" s="2"/>
      <x:c r="M59" s="2"/>
      <x:c r="N59" s="2"/>
      <x:c r="O59" s="2"/>
    </x:row>
    <x:row r="60" ht="30" customHeight="1">
      <x:c r="A60" s="1"/>
      <x:c r="B60" s="1"/>
      <x:c r="C60" s="14" t="str">
        <x:v>Expected close beyond expiry (days)</x:v>
      </x:c>
      <x:c r="D60" s="53" t="n">
        <x:f>IF('Assumptions'!$D$55&lt;&gt;"Complete","n.a.",MAX(0,'Assumptions'!F48-'Assumptions'!D23))</x:f>
        <x:v>0</x:v>
      </x:c>
      <x:c r="E60" s="2"/>
      <x:c r="F60" s="14"/>
      <x:c r="G60" s="2"/>
      <x:c r="H60" s="2"/>
      <x:c r="I60" s="2"/>
      <x:c r="J60" s="2"/>
      <x:c r="K60" s="2"/>
      <x:c r="L60" s="2"/>
      <x:c r="M60" s="2"/>
      <x:c r="N60" s="2"/>
      <x:c r="O60" s="2"/>
    </x:row>
    <x:row r="61" ht="30" customHeight="1">
      <x:c r="A61" s="1"/>
      <x:c r="B61" s="1"/>
      <x:c r="C61" s="14" t="str">
        <x:v>Buyer cost in elapsed exclusivity</x:v>
      </x:c>
      <x:c r="D61" s="46" t="n">
        <x:f>IF('Assumptions'!$D$55&lt;&gt;"Complete","n.a.",D58*'Assumptions'!D24)</x:f>
        <x:v>90</x:v>
      </x:c>
      <x:c r="E61" s="2"/>
      <x:c r="F61" s="14"/>
      <x:c r="G61" s="2"/>
      <x:c r="H61" s="2"/>
      <x:c r="I61" s="2"/>
      <x:c r="J61" s="2"/>
      <x:c r="K61" s="2"/>
      <x:c r="L61" s="2"/>
      <x:c r="M61" s="2"/>
      <x:c r="N61" s="2"/>
      <x:c r="O61" s="2"/>
    </x:row>
    <x:row r="62" ht="30" customHeight="1">
      <x:c r="A62" s="1"/>
      <x:c r="B62" s="1"/>
      <x:c r="C62" s="14" t="str">
        <x:v>Seller cost in elapsed exclusivity</x:v>
      </x:c>
      <x:c r="D62" s="46" t="n">
        <x:f>IF('Assumptions'!$D$55&lt;&gt;"Complete","n.a.",D58*'Assumptions'!D25)</x:f>
        <x:v>54</x:v>
      </x:c>
      <x:c r="E62" s="2"/>
      <x:c r="F62" s="14"/>
      <x:c r="G62" s="2"/>
      <x:c r="H62" s="2"/>
      <x:c r="I62" s="2"/>
      <x:c r="J62" s="2"/>
      <x:c r="K62" s="2"/>
      <x:c r="L62" s="2"/>
      <x:c r="M62" s="2"/>
      <x:c r="N62" s="2"/>
      <x:c r="O62" s="2"/>
    </x:row>
    <x:row r="63" ht="30" customHeight="1">
      <x:c r="A63" s="1"/>
      <x:c r="B63" s="1"/>
      <x:c r="C63" s="14" t="str">
        <x:v>Buyer further cost to expected close</x:v>
      </x:c>
      <x:c r="D63" s="46" t="n">
        <x:f>IF('Assumptions'!$D$55&lt;&gt;"Complete","n.a.",('Assumptions'!F48-'Assumptions'!D21)*'Assumptions'!D24)</x:f>
        <x:v>350</x:v>
      </x:c>
      <x:c r="E63" s="2"/>
      <x:c r="F63" s="14"/>
      <x:c r="G63" s="2"/>
      <x:c r="H63" s="2"/>
      <x:c r="I63" s="2"/>
      <x:c r="J63" s="2"/>
      <x:c r="K63" s="2"/>
      <x:c r="L63" s="2"/>
      <x:c r="M63" s="2"/>
      <x:c r="N63" s="2"/>
      <x:c r="O63" s="2"/>
    </x:row>
    <x:row r="64" ht="30" customHeight="1">
      <x:c r="A64" s="1"/>
      <x:c r="B64" s="1"/>
      <x:c r="C64" s="14" t="str">
        <x:v>Seller further cost to expected close</x:v>
      </x:c>
      <x:c r="D64" s="46" t="n">
        <x:f>IF('Assumptions'!$D$55&lt;&gt;"Complete","n.a.",('Assumptions'!F48-'Assumptions'!D21)*'Assumptions'!D25)</x:f>
        <x:v>210</x:v>
      </x:c>
      <x:c r="E64" s="2"/>
      <x:c r="F64" s="14"/>
      <x:c r="G64" s="2"/>
      <x:c r="H64" s="2"/>
      <x:c r="I64" s="2"/>
      <x:c r="J64" s="2"/>
      <x:c r="K64" s="2"/>
      <x:c r="L64" s="2"/>
      <x:c r="M64" s="2"/>
      <x:c r="N64" s="2"/>
      <x:c r="O64" s="2"/>
    </x:row>
    <x:row r="65" ht="30" customHeight="1">
      <x:c r="A65" s="1"/>
      <x:c r="B65" s="1"/>
      <x:c r="C65" s="14" t="str">
        <x:v>Exclusivity decision</x:v>
      </x:c>
      <x:c r="D65" s="6" t="str">
        <x:f>IF('Assumptions'!D55&lt;&gt;"Complete","Missing time inputs",IF('Assumptions'!D21&gt;'Assumptions'!D23,"Expired exclusivity",IF(D60&gt;0,"Extend or reset close plan","Within entered term")))</x:f>
        <x:v>Within entered term</x:v>
      </x:c>
      <x:c r="E65" s="2"/>
      <x:c r="F65" s="14"/>
      <x:c r="G65" s="2"/>
      <x:c r="H65" s="2"/>
      <x:c r="I65" s="2"/>
      <x:c r="J65" s="2"/>
      <x:c r="K65" s="2"/>
      <x:c r="L65" s="2"/>
      <x:c r="M65" s="2"/>
      <x:c r="N65" s="2"/>
      <x:c r="O65" s="2"/>
    </x:row>
    <x:row r="66" ht="24" customHeight="1">
      <x:c r="A66" s="1"/>
      <x:c r="B66" s="1"/>
      <x:c r="C66" s="2"/>
      <x:c r="D66" s="2"/>
      <x:c r="E66" s="2"/>
      <x:c r="F66" s="2"/>
      <x:c r="G66" s="2"/>
      <x:c r="H66" s="2"/>
      <x:c r="I66" s="2"/>
      <x:c r="J66" s="2"/>
      <x:c r="K66" s="2"/>
      <x:c r="L66" s="2"/>
      <x:c r="M66" s="2"/>
      <x:c r="N66" s="2"/>
      <x:c r="O66" s="2"/>
    </x:row>
    <x:row r="67" ht="24" customHeight="1">
      <x:c r="A67" s="1"/>
      <x:c r="B67" s="1"/>
      <x:c r="C67" s="2"/>
      <x:c r="D67" s="2"/>
      <x:c r="E67" s="2"/>
      <x:c r="F67" s="2"/>
      <x:c r="G67" s="2"/>
      <x:c r="H67" s="2"/>
      <x:c r="I67" s="2"/>
      <x:c r="J67" s="2"/>
      <x:c r="K67" s="2"/>
      <x:c r="L67" s="2"/>
      <x:c r="M67" s="2"/>
      <x:c r="N67" s="2"/>
      <x:c r="O67" s="2"/>
    </x:row>
    <x:row r="68" ht="24" customHeight="1">
      <x:c r="A68" s="1"/>
      <x:c r="B68" s="1"/>
      <x:c r="C68" s="2"/>
      <x:c r="D68" s="2"/>
      <x:c r="E68" s="2"/>
      <x:c r="F68" s="2"/>
      <x:c r="G68" s="2"/>
      <x:c r="H68" s="2"/>
      <x:c r="I68" s="2"/>
      <x:c r="J68" s="2"/>
      <x:c r="K68" s="2"/>
      <x:c r="L68" s="2"/>
      <x:c r="M68" s="2"/>
      <x:c r="N68" s="2"/>
      <x:c r="O68" s="2"/>
    </x:row>
    <x:row r="69" ht="24" customHeight="1">
      <x:c r="A69" s="1"/>
      <x:c r="B69" s="1"/>
      <x:c r="C69" s="2"/>
      <x:c r="D69" s="2"/>
      <x:c r="E69" s="2"/>
      <x:c r="F69" s="2"/>
      <x:c r="G69" s="2"/>
      <x:c r="H69" s="2"/>
      <x:c r="I69" s="2"/>
      <x:c r="J69" s="2"/>
      <x:c r="K69" s="2"/>
      <x:c r="L69" s="2"/>
      <x:c r="M69" s="2"/>
      <x:c r="N69" s="2"/>
      <x:c r="O69" s="2"/>
    </x:row>
    <x:row r="70" ht="24" customHeight="1">
      <x:c r="A70" s="1"/>
      <x:c r="B70" s="1"/>
      <x:c r="C70" s="2"/>
      <x:c r="D70" s="2"/>
      <x:c r="E70" s="2"/>
      <x:c r="F70" s="2"/>
      <x:c r="G70" s="2"/>
      <x:c r="H70" s="2"/>
      <x:c r="I70" s="2"/>
      <x:c r="J70" s="2"/>
      <x:c r="K70" s="2"/>
      <x:c r="L70" s="2"/>
      <x:c r="M70" s="2"/>
      <x:c r="N70" s="2"/>
      <x:c r="O70" s="2"/>
    </x:row>
    <x:row r="71" ht="24" customHeight="1">
      <x:c r="A71" s="1"/>
      <x:c r="B71" s="1"/>
      <x:c r="C71" s="2"/>
      <x:c r="D71" s="2"/>
      <x:c r="E71" s="2"/>
      <x:c r="F71" s="2"/>
      <x:c r="G71" s="2"/>
      <x:c r="H71" s="2"/>
      <x:c r="I71" s="2"/>
      <x:c r="J71" s="2"/>
      <x:c r="K71" s="2"/>
      <x:c r="L71" s="2"/>
      <x:c r="M71" s="2"/>
      <x:c r="N71" s="2"/>
      <x:c r="O71" s="2"/>
    </x:row>
    <x:row r="72" ht="24" customHeight="1">
      <x:c r="A72" s="1"/>
      <x:c r="B72" s="1"/>
      <x:c r="C72" s="2"/>
      <x:c r="D72" s="2"/>
      <x:c r="E72" s="2"/>
      <x:c r="F72" s="2"/>
      <x:c r="G72" s="2"/>
      <x:c r="H72" s="2"/>
      <x:c r="I72" s="2"/>
      <x:c r="J72" s="2"/>
      <x:c r="K72" s="2"/>
      <x:c r="L72" s="2"/>
      <x:c r="M72" s="2"/>
      <x:c r="N72" s="2"/>
      <x:c r="O72" s="2"/>
    </x:row>
    <x:row r="73" ht="24" customHeight="1">
      <x:c r="A73" s="1"/>
      <x:c r="B73" s="1"/>
      <x:c r="C73" s="2"/>
      <x:c r="D73" s="2"/>
      <x:c r="E73" s="2"/>
      <x:c r="F73" s="2"/>
      <x:c r="G73" s="2"/>
      <x:c r="H73" s="2"/>
      <x:c r="I73" s="2"/>
      <x:c r="J73" s="2"/>
      <x:c r="K73" s="2"/>
      <x:c r="L73" s="2"/>
      <x:c r="M73" s="2"/>
      <x:c r="N73" s="2"/>
      <x:c r="O73" s="2"/>
    </x:row>
    <x:row r="74" ht="24" customHeight="1">
      <x:c r="A74" s="1"/>
      <x:c r="B74" s="1"/>
      <x:c r="C74" s="2"/>
      <x:c r="D74" s="2"/>
      <x:c r="E74" s="2"/>
      <x:c r="F74" s="2"/>
      <x:c r="G74" s="2"/>
      <x:c r="H74" s="2"/>
      <x:c r="I74" s="2"/>
      <x:c r="J74" s="2"/>
      <x:c r="K74" s="2"/>
      <x:c r="L74" s="2"/>
      <x:c r="M74" s="2"/>
      <x:c r="N74" s="2"/>
      <x:c r="O74" s="2"/>
    </x:row>
    <x:row r="75" ht="24" customHeight="1">
      <x:c r="A75" s="1"/>
      <x:c r="B75" s="1"/>
      <x:c r="C75" s="2"/>
      <x:c r="D75" s="2"/>
      <x:c r="E75" s="2"/>
      <x:c r="F75" s="2"/>
      <x:c r="G75" s="2"/>
      <x:c r="H75" s="2"/>
      <x:c r="I75" s="2"/>
      <x:c r="J75" s="2"/>
      <x:c r="K75" s="2"/>
      <x:c r="L75" s="2"/>
      <x:c r="M75" s="2"/>
      <x:c r="N75" s="2"/>
      <x:c r="O75" s="2"/>
    </x:row>
    <x:row r="76" ht="24" customHeight="1">
      <x:c r="A76" s="1"/>
      <x:c r="B76" s="1"/>
      <x:c r="C76" s="2"/>
      <x:c r="D76" s="2"/>
      <x:c r="E76" s="2"/>
      <x:c r="F76" s="2"/>
      <x:c r="G76" s="2"/>
      <x:c r="H76" s="2"/>
      <x:c r="I76" s="2"/>
      <x:c r="J76" s="2"/>
      <x:c r="K76" s="2"/>
      <x:c r="L76" s="2"/>
      <x:c r="M76" s="2"/>
      <x:c r="N76" s="2"/>
      <x:c r="O76" s="2"/>
    </x:row>
    <x:row r="77" ht="24" customHeight="1">
      <x:c r="A77" s="1"/>
      <x:c r="B77" s="1"/>
      <x:c r="C77" s="2"/>
      <x:c r="D77" s="2"/>
      <x:c r="E77" s="2"/>
      <x:c r="F77" s="2"/>
      <x:c r="G77" s="2"/>
      <x:c r="H77" s="2"/>
      <x:c r="I77" s="2"/>
      <x:c r="J77" s="2"/>
      <x:c r="K77" s="2"/>
      <x:c r="L77" s="2"/>
      <x:c r="M77" s="2"/>
      <x:c r="N77" s="2"/>
      <x:c r="O77" s="2"/>
    </x:row>
    <x:row r="78" ht="24" customHeight="1">
      <x:c r="A78" s="1"/>
      <x:c r="B78" s="1"/>
      <x:c r="C78" s="2"/>
      <x:c r="D78" s="2"/>
      <x:c r="E78" s="2"/>
      <x:c r="F78" s="2"/>
      <x:c r="G78" s="2"/>
      <x:c r="H78" s="2"/>
      <x:c r="I78" s="2"/>
      <x:c r="J78" s="2"/>
      <x:c r="K78" s="2"/>
      <x:c r="L78" s="2"/>
      <x:c r="M78" s="2"/>
      <x:c r="N78" s="2"/>
      <x:c r="O78" s="2"/>
    </x:row>
    <x:row r="79" ht="24" customHeight="1">
      <x:c r="A79" s="1"/>
      <x:c r="B79" s="1"/>
      <x:c r="C79" s="2"/>
      <x:c r="D79" s="2"/>
      <x:c r="E79" s="2"/>
      <x:c r="F79" s="2"/>
      <x:c r="G79" s="2"/>
      <x:c r="H79" s="2"/>
      <x:c r="I79" s="2"/>
      <x:c r="J79" s="2"/>
      <x:c r="K79" s="2"/>
      <x:c r="L79" s="2"/>
      <x:c r="M79" s="2"/>
      <x:c r="N79" s="2"/>
      <x:c r="O79" s="2"/>
    </x:row>
    <x:row r="80" ht="24" customHeight="1">
      <x:c r="A80" s="1"/>
      <x:c r="B80" s="1"/>
      <x:c r="C80" s="2"/>
      <x:c r="D80" s="2"/>
      <x:c r="E80" s="2"/>
      <x:c r="F80" s="2"/>
      <x:c r="G80" s="2"/>
      <x:c r="H80" s="2"/>
      <x:c r="I80" s="2"/>
      <x:c r="J80" s="2"/>
      <x:c r="K80" s="2"/>
      <x:c r="L80" s="2"/>
      <x:c r="M80" s="2"/>
      <x:c r="N80" s="2"/>
      <x:c r="O80" s="2"/>
    </x:row>
    <x:row r="81" ht="24" customHeight="1">
      <x:c r="A81" s="1"/>
      <x:c r="B81" s="1"/>
      <x:c r="C81" s="2"/>
      <x:c r="D81" s="2"/>
      <x:c r="E81" s="2"/>
      <x:c r="F81" s="2"/>
      <x:c r="G81" s="2"/>
      <x:c r="H81" s="2"/>
      <x:c r="I81" s="2"/>
      <x:c r="J81" s="2"/>
      <x:c r="K81" s="2"/>
      <x:c r="L81" s="2"/>
      <x:c r="M81" s="2"/>
      <x:c r="N81" s="2"/>
      <x:c r="O81" s="2"/>
    </x:row>
    <x:row r="82" ht="24" customHeight="1">
      <x:c r="A82" s="1"/>
      <x:c r="B82" s="1"/>
      <x:c r="C82" s="2"/>
      <x:c r="D82" s="2"/>
      <x:c r="E82" s="2"/>
      <x:c r="F82" s="2"/>
      <x:c r="G82" s="2"/>
      <x:c r="H82" s="2"/>
      <x:c r="I82" s="2"/>
      <x:c r="J82" s="2"/>
      <x:c r="K82" s="2"/>
      <x:c r="L82" s="2"/>
      <x:c r="M82" s="2"/>
      <x:c r="N82" s="2"/>
      <x:c r="O82" s="2"/>
    </x:row>
    <x:row r="83" ht="24" customHeight="1">
      <x:c r="A83" s="1"/>
      <x:c r="B83" s="1"/>
      <x:c r="C83" s="2"/>
      <x:c r="D83" s="2"/>
      <x:c r="E83" s="2"/>
      <x:c r="F83" s="2"/>
      <x:c r="G83" s="2"/>
      <x:c r="H83" s="2"/>
      <x:c r="I83" s="2"/>
      <x:c r="J83" s="2"/>
      <x:c r="K83" s="2"/>
      <x:c r="L83" s="2"/>
      <x:c r="M83" s="2"/>
      <x:c r="N83" s="2"/>
      <x:c r="O83" s="2"/>
    </x:row>
    <x:row r="84" ht="24" customHeight="1">
      <x:c r="A84" s="1"/>
      <x:c r="B84" s="1"/>
      <x:c r="C84" s="2"/>
      <x:c r="D84" s="2"/>
      <x:c r="E84" s="2"/>
      <x:c r="F84" s="2"/>
      <x:c r="G84" s="2"/>
      <x:c r="H84" s="2"/>
      <x:c r="I84" s="2"/>
      <x:c r="J84" s="2"/>
      <x:c r="K84" s="2"/>
      <x:c r="L84" s="2"/>
      <x:c r="M84" s="2"/>
      <x:c r="N84" s="2"/>
      <x:c r="O84" s="2"/>
    </x:row>
    <x:row r="85" ht="24" customHeight="1">
      <x:c r="A85" s="1"/>
      <x:c r="B85" s="1"/>
      <x:c r="C85" s="2"/>
      <x:c r="D85" s="2"/>
      <x:c r="E85" s="2"/>
      <x:c r="F85" s="2"/>
      <x:c r="G85" s="2"/>
      <x:c r="H85" s="2"/>
      <x:c r="I85" s="2"/>
      <x:c r="J85" s="2"/>
      <x:c r="K85" s="2"/>
      <x:c r="L85" s="2"/>
      <x:c r="M85" s="2"/>
      <x:c r="N85" s="2"/>
      <x:c r="O85" s="2"/>
    </x:row>
    <x:row r="86" ht="24" customHeight="1">
      <x:c r="A86" s="1"/>
      <x:c r="B86" s="1"/>
      <x:c r="C86" s="2"/>
      <x:c r="D86" s="2"/>
      <x:c r="E86" s="2"/>
      <x:c r="F86" s="2"/>
      <x:c r="G86" s="2"/>
      <x:c r="H86" s="2"/>
      <x:c r="I86" s="2"/>
      <x:c r="J86" s="2"/>
      <x:c r="K86" s="2"/>
      <x:c r="L86" s="2"/>
      <x:c r="M86" s="2"/>
      <x:c r="N86" s="2"/>
      <x:c r="O86" s="2"/>
    </x:row>
    <x:row r="87" ht="24" customHeight="1">
      <x:c r="A87" s="1"/>
      <x:c r="B87" s="1"/>
      <x:c r="C87" s="2"/>
      <x:c r="D87" s="2"/>
      <x:c r="E87" s="2"/>
      <x:c r="F87" s="2"/>
      <x:c r="G87" s="2"/>
      <x:c r="H87" s="2"/>
      <x:c r="I87" s="2"/>
      <x:c r="J87" s="2"/>
      <x:c r="K87" s="2"/>
      <x:c r="L87" s="2"/>
      <x:c r="M87" s="2"/>
      <x:c r="N87" s="2"/>
      <x:c r="O87" s="2"/>
    </x:row>
    <x:row r="88" ht="24" customHeight="1">
      <x:c r="A88" s="1"/>
      <x:c r="B88" s="1"/>
      <x:c r="C88" s="2"/>
      <x:c r="D88" s="2"/>
      <x:c r="E88" s="2"/>
      <x:c r="F88" s="2"/>
      <x:c r="G88" s="2"/>
      <x:c r="H88" s="2"/>
      <x:c r="I88" s="2"/>
      <x:c r="J88" s="2"/>
      <x:c r="K88" s="2"/>
      <x:c r="L88" s="2"/>
      <x:c r="M88" s="2"/>
      <x:c r="N88" s="2"/>
      <x:c r="O88" s="2"/>
    </x:row>
    <x:row r="89" ht="24" customHeight="1">
      <x:c r="A89" s="1"/>
      <x:c r="B89" s="1"/>
      <x:c r="C89" s="2"/>
      <x:c r="D89" s="2"/>
      <x:c r="E89" s="2"/>
      <x:c r="F89" s="2"/>
      <x:c r="G89" s="2"/>
      <x:c r="H89" s="2"/>
      <x:c r="I89" s="2"/>
      <x:c r="J89" s="2"/>
      <x:c r="K89" s="2"/>
      <x:c r="L89" s="2"/>
      <x:c r="M89" s="2"/>
      <x:c r="N89" s="2"/>
      <x:c r="O89" s="2"/>
    </x:row>
    <x:row r="90" ht="24" customHeight="1">
      <x:c r="A90" s="1"/>
      <x:c r="B90" s="1"/>
      <x:c r="C90" s="2"/>
      <x:c r="D90" s="2"/>
      <x:c r="E90" s="2"/>
      <x:c r="F90" s="2"/>
      <x:c r="G90" s="2"/>
      <x:c r="H90" s="2"/>
      <x:c r="I90" s="2"/>
      <x:c r="J90" s="2"/>
      <x:c r="K90" s="2"/>
      <x:c r="L90" s="2"/>
      <x:c r="M90" s="2"/>
      <x:c r="N90" s="2"/>
      <x:c r="O90" s="2"/>
    </x:row>
    <x:row r="91" ht="24" customHeight="1">
      <x:c r="A91" s="1"/>
      <x:c r="B91" s="1"/>
      <x:c r="C91" s="2"/>
      <x:c r="D91" s="2"/>
      <x:c r="E91" s="2"/>
      <x:c r="F91" s="2"/>
      <x:c r="G91" s="2"/>
      <x:c r="H91" s="2"/>
      <x:c r="I91" s="2"/>
      <x:c r="J91" s="2"/>
      <x:c r="K91" s="2"/>
      <x:c r="L91" s="2"/>
      <x:c r="M91" s="2"/>
      <x:c r="N91" s="2"/>
      <x:c r="O91" s="2"/>
    </x:row>
    <x:row r="92" ht="24" customHeight="1">
      <x:c r="A92" s="1"/>
      <x:c r="B92" s="1"/>
      <x:c r="C92" s="2"/>
      <x:c r="D92" s="2"/>
      <x:c r="E92" s="2"/>
      <x:c r="F92" s="2"/>
      <x:c r="G92" s="2"/>
      <x:c r="H92" s="2"/>
      <x:c r="I92" s="2"/>
      <x:c r="J92" s="2"/>
      <x:c r="K92" s="2"/>
      <x:c r="L92" s="2"/>
      <x:c r="M92" s="2"/>
      <x:c r="N92" s="2"/>
      <x:c r="O92" s="2"/>
    </x:row>
    <x:row r="93" ht="24" customHeight="1">
      <x:c r="A93" s="1"/>
      <x:c r="B93" s="1"/>
      <x:c r="C93" s="2"/>
      <x:c r="D93" s="2"/>
      <x:c r="E93" s="2"/>
      <x:c r="F93" s="2"/>
      <x:c r="G93" s="2"/>
      <x:c r="H93" s="2"/>
      <x:c r="I93" s="2"/>
      <x:c r="J93" s="2"/>
      <x:c r="K93" s="2"/>
      <x:c r="L93" s="2"/>
      <x:c r="M93" s="2"/>
      <x:c r="N93" s="2"/>
      <x:c r="O93" s="2"/>
    </x:row>
    <x:row r="94" ht="24" customHeight="1">
      <x:c r="A94" s="1"/>
      <x:c r="B94" s="1"/>
      <x:c r="C94" s="2"/>
      <x:c r="D94" s="2"/>
      <x:c r="E94" s="2"/>
      <x:c r="F94" s="2"/>
      <x:c r="G94" s="2"/>
      <x:c r="H94" s="2"/>
      <x:c r="I94" s="2"/>
      <x:c r="J94" s="2"/>
      <x:c r="K94" s="2"/>
      <x:c r="L94" s="2"/>
      <x:c r="M94" s="2"/>
      <x:c r="N94" s="2"/>
      <x:c r="O94" s="2"/>
    </x:row>
    <x:row r="95" ht="24" customHeight="1">
      <x:c r="A95" s="1"/>
      <x:c r="B95" s="1"/>
      <x:c r="C95" s="2"/>
      <x:c r="D95" s="2"/>
      <x:c r="E95" s="2"/>
      <x:c r="F95" s="2"/>
      <x:c r="G95" s="2"/>
      <x:c r="H95" s="2"/>
      <x:c r="I95" s="2"/>
      <x:c r="J95" s="2"/>
      <x:c r="K95" s="2"/>
      <x:c r="L95" s="2"/>
      <x:c r="M95" s="2"/>
      <x:c r="N95" s="2"/>
      <x:c r="O95" s="2"/>
    </x:row>
    <x:row r="96" ht="24" customHeight="1">
      <x:c r="A96" s="1"/>
      <x:c r="B96" s="1"/>
      <x:c r="C96" s="2"/>
      <x:c r="D96" s="2"/>
      <x:c r="E96" s="2"/>
      <x:c r="F96" s="2"/>
      <x:c r="G96" s="2"/>
      <x:c r="H96" s="2"/>
      <x:c r="I96" s="2"/>
      <x:c r="J96" s="2"/>
      <x:c r="K96" s="2"/>
      <x:c r="L96" s="2"/>
      <x:c r="M96" s="2"/>
      <x:c r="N96" s="2"/>
      <x:c r="O96" s="2"/>
    </x:row>
    <x:row r="97" ht="24" customHeight="1">
      <x:c r="A97" s="1"/>
      <x:c r="B97" s="1"/>
      <x:c r="C97" s="2"/>
      <x:c r="D97" s="2"/>
      <x:c r="E97" s="2"/>
      <x:c r="F97" s="2"/>
      <x:c r="G97" s="2"/>
      <x:c r="H97" s="2"/>
      <x:c r="I97" s="2"/>
      <x:c r="J97" s="2"/>
      <x:c r="K97" s="2"/>
      <x:c r="L97" s="2"/>
      <x:c r="M97" s="2"/>
      <x:c r="N97" s="2"/>
      <x:c r="O97" s="2"/>
    </x:row>
    <x:row r="98" ht="24" customHeight="1">
      <x:c r="A98" s="1"/>
      <x:c r="B98" s="1"/>
      <x:c r="C98" s="2"/>
      <x:c r="D98" s="2"/>
      <x:c r="E98" s="2"/>
      <x:c r="F98" s="2"/>
      <x:c r="G98" s="2"/>
      <x:c r="H98" s="2"/>
      <x:c r="I98" s="2"/>
      <x:c r="J98" s="2"/>
      <x:c r="K98" s="2"/>
      <x:c r="L98" s="2"/>
      <x:c r="M98" s="2"/>
      <x:c r="N98" s="2"/>
      <x:c r="O98" s="2"/>
    </x:row>
    <x:row r="99" ht="24" customHeight="1">
      <x:c r="A99" s="1"/>
      <x:c r="B99" s="1"/>
      <x:c r="C99" s="2"/>
      <x:c r="D99" s="2"/>
      <x:c r="E99" s="2"/>
      <x:c r="F99" s="2"/>
      <x:c r="G99" s="2"/>
      <x:c r="H99" s="2"/>
      <x:c r="I99" s="2"/>
      <x:c r="J99" s="2"/>
      <x:c r="K99" s="2"/>
      <x:c r="L99" s="2"/>
      <x:c r="M99" s="2"/>
      <x:c r="N99" s="2"/>
      <x:c r="O99" s="2"/>
    </x:row>
    <x:row r="100" ht="24" customHeight="1">
      <x:c r="A100" s="1"/>
      <x:c r="B100" s="1"/>
      <x:c r="C100" s="2"/>
      <x:c r="D100" s="2"/>
      <x:c r="E100" s="2"/>
      <x:c r="F100" s="2"/>
      <x:c r="G100" s="2"/>
      <x:c r="H100" s="2"/>
      <x:c r="I100" s="2"/>
      <x:c r="J100" s="2"/>
      <x:c r="K100" s="2"/>
      <x:c r="L100" s="2"/>
      <x:c r="M100" s="2"/>
      <x:c r="N100" s="2"/>
      <x:c r="O100" s="2"/>
    </x:row>
  </x:sheetData>
  <x:conditionalFormatting sqref="D20:D20">
    <x:cfRule type="containsText" dxfId="24" priority="1" operator="containsText" text="Missing"/>
    <x:cfRule type="containsText" dxfId="25" priority="2" operator="containsText" text="Invalid"/>
    <x:cfRule type="containsText" dxfId="26" priority="3" operator="containsText" text="Open"/>
    <x:cfRule type="containsText" dxfId="27" priority="4" operator="containsText" text="Walk"/>
    <x:cfRule type="containsText" dxfId="28" priority="5" operator="containsText" text="Above"/>
    <x:cfRule type="containsText" dxfId="29" priority="6" operator="containsText" text="Gap"/>
    <x:cfRule type="containsText" dxfId="30" priority="7" operator="containsText" text="Expired"/>
    <x:cfRule type="containsText" dxfId="31" priority="8" operator="containsText" text="Extend"/>
  </x:conditionalFormatting>
  <x:conditionalFormatting sqref="D65:D65">
    <x:cfRule type="containsText" dxfId="32" priority="9" operator="containsText" text="Missing"/>
    <x:cfRule type="containsText" dxfId="33" priority="10" operator="containsText" text="Invalid"/>
    <x:cfRule type="containsText" dxfId="34" priority="11" operator="containsText" text="Open"/>
    <x:cfRule type="containsText" dxfId="35" priority="12" operator="containsText" text="Walk"/>
    <x:cfRule type="containsText" dxfId="36" priority="13" operator="containsText" text="Above"/>
    <x:cfRule type="containsText" dxfId="37" priority="14" operator="containsText" text="Gap"/>
    <x:cfRule type="containsText" dxfId="38" priority="15" operator="containsText" text="Expired"/>
    <x:cfRule type="containsText" dxfId="39" priority="16" operator="containsText" text="Extend"/>
  </x:conditionalFormatting>
  <x:pageMargins left="0.7" right="0.7" top="0.75" bottom="0.75" header="0.3" footer="0.3"/>
</x:worksheet>
</file>

<file path=xl/worksheets/sheet4.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5" hidden="0" customWidth="1"/>
    <x:col min="2" max="2" width="2.5" hidden="0" customWidth="1"/>
    <x:col min="3" max="3" width="12" hidden="0" customWidth="1"/>
    <x:col min="4" max="4" width="29" hidden="0" customWidth="1"/>
    <x:col min="5" max="5" width="14" hidden="0" customWidth="1"/>
    <x:col min="6" max="6" width="18" hidden="0" customWidth="1"/>
    <x:col min="7" max="7" width="18" hidden="0" customWidth="1"/>
    <x:col min="8" max="8" width="18" hidden="0" customWidth="1"/>
    <x:col min="9" max="9" width="18" hidden="0" customWidth="1"/>
    <x:col min="10" max="10" width="42" hidden="0" customWidth="1"/>
  </x:cols>
  <x:sheetData>
    <x:row r="1" ht="24" customHeight="1">
      <x:c r="A1" s="1"/>
      <x:c r="B1" s="1"/>
      <x:c r="C1" s="2"/>
      <x:c r="D1" s="2"/>
      <x:c r="E1" s="2"/>
      <x:c r="F1" s="2"/>
      <x:c r="G1" s="2"/>
      <x:c r="H1" s="2"/>
      <x:c r="I1" s="2"/>
      <x:c r="J1" s="2"/>
      <x:c r="K1" s="2"/>
      <x:c r="L1" s="2"/>
      <x:c r="M1" s="2"/>
      <x:c r="N1" s="2"/>
      <x:c r="O1" s="2"/>
    </x:row>
    <x:row r="2" ht="24" customHeight="1">
      <x:c r="A2" s="1"/>
      <x:c r="B2" s="1"/>
      <x:c r="C2" s="3" t="str">
        <x:v>Contingencies</x:v>
      </x:c>
      <x:c r="D2" s="2"/>
      <x:c r="E2" s="2"/>
      <x:c r="F2" s="2"/>
      <x:c r="G2" s="2"/>
      <x:c r="H2" s="2"/>
      <x:c r="I2" s="2"/>
      <x:c r="J2" s="2"/>
      <x:c r="K2" s="2"/>
      <x:c r="L2" s="2"/>
      <x:c r="M2" s="2"/>
      <x:c r="N2" s="2"/>
      <x:c r="O2" s="2"/>
    </x:row>
    <x:row r="3" ht="24" customHeight="1">
      <x:c r="A3" s="1"/>
      <x:c r="B3" s="1"/>
      <x:c r="C3" s="8" t="str">
        <x:v>Assumption examples. Cash obligations only. Enter each commitment once; exclude escrow and holdback.</x:v>
      </x:c>
      <x:c r="D3" s="2"/>
      <x:c r="E3" s="2"/>
      <x:c r="F3" s="2"/>
      <x:c r="G3" s="2"/>
      <x:c r="H3" s="2"/>
      <x:c r="I3" s="2"/>
      <x:c r="J3" s="2"/>
      <x:c r="K3" s="2"/>
      <x:c r="L3" s="2"/>
      <x:c r="M3" s="2"/>
      <x:c r="N3" s="2"/>
      <x:c r="O3" s="2"/>
    </x:row>
    <x:row r="4" ht="24" customHeight="1">
      <x:c r="A4" s="1"/>
      <x:c r="B4" s="1"/>
      <x:c r="C4" s="8" t="str">
        <x:v>Shaded rows select the active case.</x:v>
      </x:c>
      <x:c r="D4" s="2"/>
      <x:c r="E4" s="2"/>
      <x:c r="F4" s="2"/>
      <x:c r="G4" s="2" t="str">
        <x:v>Case selected</x:v>
      </x:c>
      <x:c r="H4" s="7" t="str">
        <x:f>'Dashboard'!H4</x:f>
        <x:v>Base</x:v>
      </x:c>
      <x:c r="I4" s="2"/>
      <x:c r="J4" s="2"/>
      <x:c r="K4" s="2"/>
      <x:c r="L4" s="2"/>
      <x:c r="M4" s="2"/>
      <x:c r="N4" s="2"/>
      <x:c r="O4" s="2"/>
    </x:row>
    <x:row r="5" ht="24" customHeight="1">
      <x:c r="A5" s="1"/>
      <x:c r="B5" s="1"/>
      <x:c r="C5" s="2"/>
      <x:c r="D5" s="2"/>
      <x:c r="E5" s="2"/>
      <x:c r="F5" s="2"/>
      <x:c r="G5" s="2"/>
      <x:c r="H5" s="2"/>
      <x:c r="I5" s="2"/>
      <x:c r="J5" s="2"/>
      <x:c r="K5" s="2"/>
      <x:c r="L5" s="2"/>
      <x:c r="M5" s="2"/>
      <x:c r="N5" s="2"/>
      <x:c r="O5" s="2"/>
    </x:row>
    <x:row r="6" ht="40" customHeight="1">
      <x:c r="A6" s="1"/>
      <x:c r="B6" s="1"/>
      <x:c r="C6" s="12" t="str">
        <x:v>Slot</x:v>
      </x:c>
      <x:c r="D6" s="12" t="str">
        <x:v>Commitment</x:v>
      </x:c>
      <x:c r="E6" s="12" t="str">
        <x:v>Include?</x:v>
      </x:c>
      <x:c r="F6" s="12" t="str">
        <x:v>Contractual cap</x:v>
      </x:c>
      <x:c r="G6" s="12" t="str">
        <x:v>Probability</x:v>
      </x:c>
      <x:c r="H6" s="12" t="str">
        <x:v>Payout if triggered</x:v>
      </x:c>
      <x:c r="I6" s="12" t="str">
        <x:v>Payment years</x:v>
      </x:c>
      <x:c r="J6" s="12" t="str">
        <x:v>Definition / evidence</x:v>
      </x:c>
      <x:c r="K6" s="2"/>
      <x:c r="L6" s="2"/>
      <x:c r="M6" s="2"/>
      <x:c r="N6" s="2"/>
      <x:c r="O6" s="2"/>
    </x:row>
    <x:row r="7" ht="52" customHeight="1">
      <x:c r="A7" s="1"/>
      <x:c r="B7" s="1"/>
      <x:c r="C7" s="2" t="str">
        <x:v>C01</x:v>
      </x:c>
      <x:c r="D7" s="16" t="str">
        <x:v>Earnout</x:v>
      </x:c>
      <x:c r="E7" s="16" t="str">
        <x:v>Yes</x:v>
      </x:c>
      <x:c r="F7" s="17" t="n">
        <x:v>3000</x:v>
      </x:c>
      <x:c r="G7" s="36" t="n">
        <x:f>IF($E7="No",0,IF('Dashboard'!$H$4="Base",IF(ISNUMBER(G8),G8,"Missing input"),IF('Dashboard'!$H$4="Downside",IF(ISNUMBER(G9),G9,"Missing input"),"Invalid case")))</x:f>
        <x:v>0.65</x:v>
      </x:c>
      <x:c r="H7" s="39" t="n">
        <x:f>IF($E7="No",0,IF('Dashboard'!$H$4="Base",IF(ISNUMBER(H8),H8,"Missing input"),IF('Dashboard'!$H$4="Downside",IF(ISNUMBER(H9),H9,"Missing input"),"Invalid case")))</x:f>
        <x:v>2400</x:v>
      </x:c>
      <x:c r="I7" s="40" t="n">
        <x:f>IF($E7="No",0,IF('Dashboard'!$H$4="Base",IF(ISNUMBER(I8),I8,"Missing input"),IF('Dashboard'!$H$4="Downside",IF(ISNUMBER(I9),I9,"Missing input"),"Invalid case")))</x:f>
        <x:v>2</x:v>
      </x:c>
      <x:c r="J7" s="16" t="str">
        <x:v>Assumption: revenue and EBITDA targets; accounting and seller influence unresolved</x:v>
      </x:c>
      <x:c r="K7" s="2"/>
      <x:c r="L7" s="2"/>
      <x:c r="M7" s="2"/>
      <x:c r="N7" s="2"/>
      <x:c r="O7" s="2"/>
    </x:row>
    <x:row r="8" ht="24" customHeight="1">
      <x:c r="A8" s="1"/>
      <x:c r="B8" s="1"/>
      <x:c r="C8" s="2"/>
      <x:c r="D8" s="2" t="str">
        <x:v>Base</x:v>
      </x:c>
      <x:c r="E8" s="2"/>
      <x:c r="F8" s="38"/>
      <x:c r="G8" s="37" t="n">
        <x:v>0.65</x:v>
      </x:c>
      <x:c r="H8" s="28" t="n">
        <x:v>2400</x:v>
      </x:c>
      <x:c r="I8" s="41" t="n">
        <x:v>2</x:v>
      </x:c>
      <x:c r="J8" s="2"/>
      <x:c r="K8" s="2"/>
      <x:c r="L8" s="2"/>
      <x:c r="M8" s="2"/>
      <x:c r="N8" s="2"/>
      <x:c r="O8" s="2"/>
    </x:row>
    <x:row r="9" ht="24" customHeight="1">
      <x:c r="A9" s="1"/>
      <x:c r="B9" s="1"/>
      <x:c r="C9" s="2"/>
      <x:c r="D9" s="2" t="str">
        <x:v>Downside</x:v>
      </x:c>
      <x:c r="E9" s="2"/>
      <x:c r="F9" s="38"/>
      <x:c r="G9" s="37" t="n">
        <x:v>0.85</x:v>
      </x:c>
      <x:c r="H9" s="28" t="n">
        <x:v>3000</x:v>
      </x:c>
      <x:c r="I9" s="41" t="n">
        <x:v>2</x:v>
      </x:c>
      <x:c r="J9" s="2"/>
      <x:c r="K9" s="2"/>
      <x:c r="L9" s="2"/>
      <x:c r="M9" s="2"/>
      <x:c r="N9" s="2"/>
      <x:c r="O9" s="2"/>
    </x:row>
    <x:row r="10" ht="24" customHeight="1">
      <x:c r="A10" s="1"/>
      <x:c r="B10" s="1"/>
      <x:c r="C10" s="2"/>
      <x:c r="D10" s="2"/>
      <x:c r="E10" s="2"/>
      <x:c r="F10" s="2"/>
      <x:c r="G10" s="2"/>
      <x:c r="H10" s="2"/>
      <x:c r="I10" s="2"/>
      <x:c r="J10" s="2"/>
      <x:c r="K10" s="2"/>
      <x:c r="L10" s="2"/>
      <x:c r="M10" s="2"/>
      <x:c r="N10" s="2"/>
      <x:c r="O10" s="2"/>
    </x:row>
    <x:row r="11" ht="52" customHeight="1">
      <x:c r="A11" s="1"/>
      <x:c r="B11" s="1"/>
      <x:c r="C11" s="2" t="str">
        <x:v>C02</x:v>
      </x:c>
      <x:c r="D11" s="16" t="str">
        <x:v>License milestone</x:v>
      </x:c>
      <x:c r="E11" s="16" t="str">
        <x:v>Yes</x:v>
      </x:c>
      <x:c r="F11" s="17" t="n">
        <x:v>1000</x:v>
      </x:c>
      <x:c r="G11" s="36" t="n">
        <x:f>IF($E11="No",0,IF('Dashboard'!$H$4="Base",IF(ISNUMBER(G12),G12,"Missing input"),IF('Dashboard'!$H$4="Downside",IF(ISNUMBER(G13),G13,"Missing input"),"Invalid case")))</x:f>
        <x:v>0.4</x:v>
      </x:c>
      <x:c r="H11" s="39" t="n">
        <x:f>IF($E11="No",0,IF('Dashboard'!$H$4="Base",IF(ISNUMBER(H12),H12,"Missing input"),IF('Dashboard'!$H$4="Downside",IF(ISNUMBER(H13),H13,"Missing input"),"Invalid case")))</x:f>
        <x:v>1000</x:v>
      </x:c>
      <x:c r="I11" s="40" t="n">
        <x:f>IF($E11="No",0,IF('Dashboard'!$H$4="Base",IF(ISNUMBER(I12),I12,"Missing input"),IF('Dashboard'!$H$4="Downside",IF(ISNUMBER(I13),I13,"Missing input"),"Invalid case")))</x:f>
        <x:v>1</x:v>
      </x:c>
      <x:c r="J11" s="16" t="str">
        <x:v>Assumption: payment on transferable license renewal</x:v>
      </x:c>
      <x:c r="K11" s="2"/>
      <x:c r="L11" s="2"/>
      <x:c r="M11" s="2"/>
      <x:c r="N11" s="2"/>
      <x:c r="O11" s="2"/>
    </x:row>
    <x:row r="12" ht="24" customHeight="1">
      <x:c r="A12" s="1"/>
      <x:c r="B12" s="1"/>
      <x:c r="C12" s="2"/>
      <x:c r="D12" s="2" t="str">
        <x:v>Base</x:v>
      </x:c>
      <x:c r="E12" s="2"/>
      <x:c r="F12" s="38"/>
      <x:c r="G12" s="37" t="n">
        <x:v>0.4</x:v>
      </x:c>
      <x:c r="H12" s="28" t="n">
        <x:v>1000</x:v>
      </x:c>
      <x:c r="I12" s="41" t="n">
        <x:v>1</x:v>
      </x:c>
      <x:c r="J12" s="2"/>
      <x:c r="K12" s="2"/>
      <x:c r="L12" s="2"/>
      <x:c r="M12" s="2"/>
      <x:c r="N12" s="2"/>
      <x:c r="O12" s="2"/>
    </x:row>
    <x:row r="13" ht="24" customHeight="1">
      <x:c r="A13" s="1"/>
      <x:c r="B13" s="1"/>
      <x:c r="C13" s="2"/>
      <x:c r="D13" s="2" t="str">
        <x:v>Downside</x:v>
      </x:c>
      <x:c r="E13" s="2"/>
      <x:c r="F13" s="38"/>
      <x:c r="G13" s="37" t="n">
        <x:v>0.7</x:v>
      </x:c>
      <x:c r="H13" s="28" t="n">
        <x:v>1000</x:v>
      </x:c>
      <x:c r="I13" s="41" t="n">
        <x:v>1</x:v>
      </x:c>
      <x:c r="J13" s="2"/>
      <x:c r="K13" s="2"/>
      <x:c r="L13" s="2"/>
      <x:c r="M13" s="2"/>
      <x:c r="N13" s="2"/>
      <x:c r="O13" s="2"/>
    </x:row>
    <x:row r="14" ht="24" customHeight="1">
      <x:c r="A14" s="1"/>
      <x:c r="B14" s="1"/>
      <x:c r="C14" s="2"/>
      <x:c r="D14" s="2"/>
      <x:c r="E14" s="2"/>
      <x:c r="F14" s="2"/>
      <x:c r="G14" s="2"/>
      <x:c r="H14" s="2"/>
      <x:c r="I14" s="2"/>
      <x:c r="J14" s="2"/>
      <x:c r="K14" s="2"/>
      <x:c r="L14" s="2"/>
      <x:c r="M14" s="2"/>
      <x:c r="N14" s="2"/>
      <x:c r="O14" s="2"/>
    </x:row>
    <x:row r="15" ht="52" customHeight="1">
      <x:c r="A15" s="1"/>
      <x:c r="B15" s="1"/>
      <x:c r="C15" s="2" t="str">
        <x:v>C03</x:v>
      </x:c>
      <x:c r="D15" s="16"/>
      <x:c r="E15" s="16" t="str">
        <x:v>No</x:v>
      </x:c>
      <x:c r="F15" s="18"/>
      <x:c r="G15" s="36" t="n">
        <x:f>IF($E15="No",0,IF('Dashboard'!$H$4="Base",IF(ISNUMBER(G16),G16,"Missing input"),IF('Dashboard'!$H$4="Downside",IF(ISNUMBER(G17),G17,"Missing input"),"Invalid case")))</x:f>
        <x:v>0</x:v>
      </x:c>
      <x:c r="H15" s="39" t="n">
        <x:f>IF($E15="No",0,IF('Dashboard'!$H$4="Base",IF(ISNUMBER(H16),H16,"Missing input"),IF('Dashboard'!$H$4="Downside",IF(ISNUMBER(H17),H17,"Missing input"),"Invalid case")))</x:f>
        <x:v>0</x:v>
      </x:c>
      <x:c r="I15" s="40" t="n">
        <x:f>IF($E15="No",0,IF('Dashboard'!$H$4="Base",IF(ISNUMBER(I16),I16,"Missing input"),IF('Dashboard'!$H$4="Downside",IF(ISNUMBER(I17),I17,"Missing input"),"Invalid case")))</x:f>
        <x:v>0</x:v>
      </x:c>
      <x:c r="J15" s="16"/>
      <x:c r="K15" s="2"/>
      <x:c r="L15" s="2"/>
      <x:c r="M15" s="2"/>
      <x:c r="N15" s="2"/>
      <x:c r="O15" s="2"/>
    </x:row>
    <x:row r="16" ht="24" customHeight="1">
      <x:c r="A16" s="1"/>
      <x:c r="B16" s="1"/>
      <x:c r="C16" s="2"/>
      <x:c r="D16" s="2" t="str">
        <x:v>Base</x:v>
      </x:c>
      <x:c r="E16" s="2"/>
      <x:c r="F16" s="38"/>
      <x:c r="G16" s="42"/>
      <x:c r="H16" s="43"/>
      <x:c r="I16" s="44"/>
      <x:c r="J16" s="2"/>
      <x:c r="K16" s="2"/>
      <x:c r="L16" s="2"/>
      <x:c r="M16" s="2"/>
      <x:c r="N16" s="2"/>
      <x:c r="O16" s="2"/>
    </x:row>
    <x:row r="17" ht="24" customHeight="1">
      <x:c r="A17" s="1"/>
      <x:c r="B17" s="1"/>
      <x:c r="C17" s="2"/>
      <x:c r="D17" s="2" t="str">
        <x:v>Downside</x:v>
      </x:c>
      <x:c r="E17" s="2"/>
      <x:c r="F17" s="38"/>
      <x:c r="G17" s="42"/>
      <x:c r="H17" s="43"/>
      <x:c r="I17" s="44"/>
      <x:c r="J17" s="2"/>
      <x:c r="K17" s="2"/>
      <x:c r="L17" s="2"/>
      <x:c r="M17" s="2"/>
      <x:c r="N17" s="2"/>
      <x:c r="O17" s="2"/>
    </x:row>
    <x:row r="18" ht="24" customHeight="1">
      <x:c r="A18" s="1"/>
      <x:c r="B18" s="1"/>
      <x:c r="C18" s="2"/>
      <x:c r="D18" s="2"/>
      <x:c r="E18" s="2"/>
      <x:c r="F18" s="2"/>
      <x:c r="G18" s="2"/>
      <x:c r="H18" s="2"/>
      <x:c r="I18" s="2"/>
      <x:c r="J18" s="2"/>
      <x:c r="K18" s="2"/>
      <x:c r="L18" s="2"/>
      <x:c r="M18" s="2"/>
      <x:c r="N18" s="2"/>
      <x:c r="O18" s="2"/>
    </x:row>
    <x:row r="19" ht="52" customHeight="1">
      <x:c r="A19" s="1"/>
      <x:c r="B19" s="1"/>
      <x:c r="C19" s="2" t="str">
        <x:v>C04</x:v>
      </x:c>
      <x:c r="D19" s="16"/>
      <x:c r="E19" s="16" t="str">
        <x:v>No</x:v>
      </x:c>
      <x:c r="F19" s="18"/>
      <x:c r="G19" s="36" t="n">
        <x:f>IF($E19="No",0,IF('Dashboard'!$H$4="Base",IF(ISNUMBER(G20),G20,"Missing input"),IF('Dashboard'!$H$4="Downside",IF(ISNUMBER(G21),G21,"Missing input"),"Invalid case")))</x:f>
        <x:v>0</x:v>
      </x:c>
      <x:c r="H19" s="39" t="n">
        <x:f>IF($E19="No",0,IF('Dashboard'!$H$4="Base",IF(ISNUMBER(H20),H20,"Missing input"),IF('Dashboard'!$H$4="Downside",IF(ISNUMBER(H21),H21,"Missing input"),"Invalid case")))</x:f>
        <x:v>0</x:v>
      </x:c>
      <x:c r="I19" s="40" t="n">
        <x:f>IF($E19="No",0,IF('Dashboard'!$H$4="Base",IF(ISNUMBER(I20),I20,"Missing input"),IF('Dashboard'!$H$4="Downside",IF(ISNUMBER(I21),I21,"Missing input"),"Invalid case")))</x:f>
        <x:v>0</x:v>
      </x:c>
      <x:c r="J19" s="16"/>
      <x:c r="K19" s="2"/>
      <x:c r="L19" s="2"/>
      <x:c r="M19" s="2"/>
      <x:c r="N19" s="2"/>
      <x:c r="O19" s="2"/>
    </x:row>
    <x:row r="20" ht="24" customHeight="1">
      <x:c r="A20" s="1"/>
      <x:c r="B20" s="1"/>
      <x:c r="C20" s="2"/>
      <x:c r="D20" s="2" t="str">
        <x:v>Base</x:v>
      </x:c>
      <x:c r="E20" s="2"/>
      <x:c r="F20" s="38"/>
      <x:c r="G20" s="42"/>
      <x:c r="H20" s="43"/>
      <x:c r="I20" s="44"/>
      <x:c r="J20" s="2"/>
      <x:c r="K20" s="2"/>
      <x:c r="L20" s="2"/>
      <x:c r="M20" s="2"/>
      <x:c r="N20" s="2"/>
      <x:c r="O20" s="2"/>
    </x:row>
    <x:row r="21" ht="24" customHeight="1">
      <x:c r="A21" s="1"/>
      <x:c r="B21" s="1"/>
      <x:c r="C21" s="2"/>
      <x:c r="D21" s="2" t="str">
        <x:v>Downside</x:v>
      </x:c>
      <x:c r="E21" s="2"/>
      <x:c r="F21" s="38"/>
      <x:c r="G21" s="42"/>
      <x:c r="H21" s="43"/>
      <x:c r="I21" s="44"/>
      <x:c r="J21" s="2"/>
      <x:c r="K21" s="2"/>
      <x:c r="L21" s="2"/>
      <x:c r="M21" s="2"/>
      <x:c r="N21" s="2"/>
      <x:c r="O21" s="2"/>
    </x:row>
    <x:row r="22" ht="24" customHeight="1">
      <x:c r="A22" s="1"/>
      <x:c r="B22" s="1"/>
      <x:c r="C22" s="2"/>
      <x:c r="D22" s="2"/>
      <x:c r="E22" s="2"/>
      <x:c r="F22" s="2"/>
      <x:c r="G22" s="2"/>
      <x:c r="H22" s="2"/>
      <x:c r="I22" s="2"/>
      <x:c r="J22" s="2"/>
      <x:c r="K22" s="2"/>
      <x:c r="L22" s="2"/>
      <x:c r="M22" s="2"/>
      <x:c r="N22" s="2"/>
      <x:c r="O22" s="2"/>
    </x:row>
    <x:row r="23" ht="52" customHeight="1">
      <x:c r="A23" s="1"/>
      <x:c r="B23" s="1"/>
      <x:c r="C23" s="2" t="str">
        <x:v>C05</x:v>
      </x:c>
      <x:c r="D23" s="16"/>
      <x:c r="E23" s="16" t="str">
        <x:v>No</x:v>
      </x:c>
      <x:c r="F23" s="18"/>
      <x:c r="G23" s="36" t="n">
        <x:f>IF($E23="No",0,IF('Dashboard'!$H$4="Base",IF(ISNUMBER(G24),G24,"Missing input"),IF('Dashboard'!$H$4="Downside",IF(ISNUMBER(G25),G25,"Missing input"),"Invalid case")))</x:f>
        <x:v>0</x:v>
      </x:c>
      <x:c r="H23" s="39" t="n">
        <x:f>IF($E23="No",0,IF('Dashboard'!$H$4="Base",IF(ISNUMBER(H24),H24,"Missing input"),IF('Dashboard'!$H$4="Downside",IF(ISNUMBER(H25),H25,"Missing input"),"Invalid case")))</x:f>
        <x:v>0</x:v>
      </x:c>
      <x:c r="I23" s="40" t="n">
        <x:f>IF($E23="No",0,IF('Dashboard'!$H$4="Base",IF(ISNUMBER(I24),I24,"Missing input"),IF('Dashboard'!$H$4="Downside",IF(ISNUMBER(I25),I25,"Missing input"),"Invalid case")))</x:f>
        <x:v>0</x:v>
      </x:c>
      <x:c r="J23" s="16"/>
      <x:c r="K23" s="2"/>
      <x:c r="L23" s="2"/>
      <x:c r="M23" s="2"/>
      <x:c r="N23" s="2"/>
      <x:c r="O23" s="2"/>
    </x:row>
    <x:row r="24" ht="24" customHeight="1">
      <x:c r="A24" s="1"/>
      <x:c r="B24" s="1"/>
      <x:c r="C24" s="2"/>
      <x:c r="D24" s="2" t="str">
        <x:v>Base</x:v>
      </x:c>
      <x:c r="E24" s="2"/>
      <x:c r="F24" s="38"/>
      <x:c r="G24" s="42"/>
      <x:c r="H24" s="43"/>
      <x:c r="I24" s="44"/>
      <x:c r="J24" s="2"/>
      <x:c r="K24" s="2"/>
      <x:c r="L24" s="2"/>
      <x:c r="M24" s="2"/>
      <x:c r="N24" s="2"/>
      <x:c r="O24" s="2"/>
    </x:row>
    <x:row r="25" ht="24" customHeight="1">
      <x:c r="A25" s="1"/>
      <x:c r="B25" s="1"/>
      <x:c r="C25" s="2"/>
      <x:c r="D25" s="2" t="str">
        <x:v>Downside</x:v>
      </x:c>
      <x:c r="E25" s="2"/>
      <x:c r="F25" s="38"/>
      <x:c r="G25" s="42"/>
      <x:c r="H25" s="43"/>
      <x:c r="I25" s="44"/>
      <x:c r="J25" s="2"/>
      <x:c r="K25" s="2"/>
      <x:c r="L25" s="2"/>
      <x:c r="M25" s="2"/>
      <x:c r="N25" s="2"/>
      <x:c r="O25" s="2"/>
    </x:row>
    <x:row r="26" ht="24" customHeight="1">
      <x:c r="A26" s="1"/>
      <x:c r="B26" s="1"/>
      <x:c r="C26" s="2"/>
      <x:c r="D26" s="2"/>
      <x:c r="E26" s="2"/>
      <x:c r="F26" s="2"/>
      <x:c r="G26" s="2"/>
      <x:c r="H26" s="2"/>
      <x:c r="I26" s="2"/>
      <x:c r="J26" s="2"/>
      <x:c r="K26" s="2"/>
      <x:c r="L26" s="2"/>
      <x:c r="M26" s="2"/>
      <x:c r="N26" s="2"/>
      <x:c r="O26" s="2"/>
    </x:row>
    <x:row r="27" ht="52" customHeight="1">
      <x:c r="A27" s="1"/>
      <x:c r="B27" s="1"/>
      <x:c r="C27" s="2" t="str">
        <x:v>C06</x:v>
      </x:c>
      <x:c r="D27" s="16"/>
      <x:c r="E27" s="16" t="str">
        <x:v>No</x:v>
      </x:c>
      <x:c r="F27" s="18"/>
      <x:c r="G27" s="36" t="n">
        <x:f>IF($E27="No",0,IF('Dashboard'!$H$4="Base",IF(ISNUMBER(G28),G28,"Missing input"),IF('Dashboard'!$H$4="Downside",IF(ISNUMBER(G29),G29,"Missing input"),"Invalid case")))</x:f>
        <x:v>0</x:v>
      </x:c>
      <x:c r="H27" s="39" t="n">
        <x:f>IF($E27="No",0,IF('Dashboard'!$H$4="Base",IF(ISNUMBER(H28),H28,"Missing input"),IF('Dashboard'!$H$4="Downside",IF(ISNUMBER(H29),H29,"Missing input"),"Invalid case")))</x:f>
        <x:v>0</x:v>
      </x:c>
      <x:c r="I27" s="40" t="n">
        <x:f>IF($E27="No",0,IF('Dashboard'!$H$4="Base",IF(ISNUMBER(I28),I28,"Missing input"),IF('Dashboard'!$H$4="Downside",IF(ISNUMBER(I29),I29,"Missing input"),"Invalid case")))</x:f>
        <x:v>0</x:v>
      </x:c>
      <x:c r="J27" s="16"/>
      <x:c r="K27" s="2"/>
      <x:c r="L27" s="2"/>
      <x:c r="M27" s="2"/>
      <x:c r="N27" s="2"/>
      <x:c r="O27" s="2"/>
    </x:row>
    <x:row r="28" ht="24" customHeight="1">
      <x:c r="A28" s="1"/>
      <x:c r="B28" s="1"/>
      <x:c r="C28" s="2"/>
      <x:c r="D28" s="2" t="str">
        <x:v>Base</x:v>
      </x:c>
      <x:c r="E28" s="2"/>
      <x:c r="F28" s="38"/>
      <x:c r="G28" s="42"/>
      <x:c r="H28" s="43"/>
      <x:c r="I28" s="44"/>
      <x:c r="J28" s="2"/>
      <x:c r="K28" s="2"/>
      <x:c r="L28" s="2"/>
      <x:c r="M28" s="2"/>
      <x:c r="N28" s="2"/>
      <x:c r="O28" s="2"/>
    </x:row>
    <x:row r="29" ht="24" customHeight="1">
      <x:c r="A29" s="1"/>
      <x:c r="B29" s="1"/>
      <x:c r="C29" s="2"/>
      <x:c r="D29" s="2" t="str">
        <x:v>Downside</x:v>
      </x:c>
      <x:c r="E29" s="2"/>
      <x:c r="F29" s="38"/>
      <x:c r="G29" s="42"/>
      <x:c r="H29" s="43"/>
      <x:c r="I29" s="44"/>
      <x:c r="J29" s="2"/>
      <x:c r="K29" s="2"/>
      <x:c r="L29" s="2"/>
      <x:c r="M29" s="2"/>
      <x:c r="N29" s="2"/>
      <x:c r="O29" s="2"/>
    </x:row>
    <x:row r="30" ht="24" customHeight="1">
      <x:c r="A30" s="1"/>
      <x:c r="B30" s="1"/>
      <x:c r="C30" s="2"/>
      <x:c r="D30" s="2"/>
      <x:c r="E30" s="2"/>
      <x:c r="F30" s="2"/>
      <x:c r="G30" s="2"/>
      <x:c r="H30" s="2"/>
      <x:c r="I30" s="2"/>
      <x:c r="J30" s="2"/>
      <x:c r="K30" s="2"/>
      <x:c r="L30" s="2"/>
      <x:c r="M30" s="2"/>
      <x:c r="N30" s="2"/>
      <x:c r="O30" s="2"/>
    </x:row>
    <x:row r="31" ht="24" customHeight="1">
      <x:c r="A31" s="1"/>
      <x:c r="B31" s="1"/>
      <x:c r="C31" s="2"/>
      <x:c r="D31" s="2"/>
      <x:c r="E31" s="2"/>
      <x:c r="F31" s="2"/>
      <x:c r="G31" s="2"/>
      <x:c r="H31" s="2"/>
      <x:c r="I31" s="2"/>
      <x:c r="J31" s="2"/>
      <x:c r="K31" s="2"/>
      <x:c r="L31" s="2"/>
      <x:c r="M31" s="2"/>
      <x:c r="N31" s="2"/>
      <x:c r="O31" s="2"/>
    </x:row>
    <x:row r="32" ht="24" customHeight="1">
      <x:c r="A32" s="1"/>
      <x:c r="B32" s="1"/>
      <x:c r="C32" s="2"/>
      <x:c r="D32" s="2"/>
      <x:c r="E32" s="2"/>
      <x:c r="F32" s="2"/>
      <x:c r="G32" s="2"/>
      <x:c r="H32" s="2"/>
      <x:c r="I32" s="2"/>
      <x:c r="J32" s="2"/>
      <x:c r="K32" s="2"/>
      <x:c r="L32" s="2"/>
      <x:c r="M32" s="2"/>
      <x:c r="N32" s="2"/>
      <x:c r="O32" s="2"/>
    </x:row>
    <x:row r="33" ht="40" customHeight="1">
      <x:c r="A33" s="1"/>
      <x:c r="B33" s="1"/>
      <x:c r="C33" s="12" t="str">
        <x:v>Slot</x:v>
      </x:c>
      <x:c r="D33" s="12" t="str">
        <x:v>Commitment</x:v>
      </x:c>
      <x:c r="E33" s="12" t="str">
        <x:v>Input status</x:v>
      </x:c>
      <x:c r="F33" s="12" t="str">
        <x:v>Maximum cash</x:v>
      </x:c>
      <x:c r="G33" s="12" t="str">
        <x:v>Expected cash</x:v>
      </x:c>
      <x:c r="H33" s="12" t="str">
        <x:v>Expected PV</x:v>
      </x:c>
      <x:c r="I33" s="12" t="str">
        <x:v>Unweighted tail</x:v>
      </x:c>
      <x:c r="J33" s="12" t="str">
        <x:v>Definition finding</x:v>
      </x:c>
      <x:c r="K33" s="2"/>
      <x:c r="L33" s="2"/>
      <x:c r="M33" s="2"/>
      <x:c r="N33" s="2"/>
      <x:c r="O33" s="2"/>
    </x:row>
    <x:row r="34" ht="36" customHeight="1">
      <x:c r="A34" s="1"/>
      <x:c r="B34" s="1"/>
      <x:c r="C34" s="2" t="str">
        <x:v>C01</x:v>
      </x:c>
      <x:c r="D34" s="48" t="str">
        <x:f>IF(D7="","Unused",D7)</x:f>
        <x:v>Earnout</x:v>
      </x:c>
      <x:c r="E34" s="48" t="str">
        <x:f>IF(E7="No","Excluded",IF(E7&lt;&gt;"Yes","Invalid inclusion",IF(OR(COUNT(F7:I7)&lt;&gt;4,MIN(F7:I7)&lt;0,G7&gt;1,H7&gt;F7,D7=""),"Missing / invalid input","Complete")))</x:f>
        <x:v>Complete</x:v>
      </x:c>
      <x:c r="F34" s="45" t="n">
        <x:f>IF(E34="Excluded",0,IF(E34&lt;&gt;"Complete","n.a.",F7))</x:f>
        <x:v>3000</x:v>
      </x:c>
      <x:c r="G34" s="45" t="n">
        <x:f>IF(E34="Excluded",0,IF(E34&lt;&gt;"Complete","n.a.",G7*H7))</x:f>
        <x:v>1560</x:v>
      </x:c>
      <x:c r="H34" s="46" t="n">
        <x:f>IF(E34="Excluded",0,IF(OR(E34&lt;&gt;"Complete",NOT(ISNUMBER('Assumptions'!D16)),'Assumptions'!D16&lt;0),"n.a.",G34/(1+'Assumptions'!D16)^I7))</x:f>
        <x:v>1243.6224489795916</x:v>
      </x:c>
      <x:c r="I34" s="45" t="n">
        <x:f>IF(E34="Excluded",0,IF(E34&lt;&gt;"Complete","n.a.",F34-G34))</x:f>
        <x:v>1440</x:v>
      </x:c>
      <x:c r="J34" s="47" t="str">
        <x:f>IF(E34="Excluded","Excluded",IF(J7="","Missing definition / evidence","Review Conditions"))</x:f>
        <x:v>Review Conditions</x:v>
      </x:c>
      <x:c r="K34" s="2"/>
      <x:c r="L34" s="2"/>
      <x:c r="M34" s="2"/>
      <x:c r="N34" s="2"/>
      <x:c r="O34" s="2"/>
    </x:row>
    <x:row r="35" ht="36" customHeight="1">
      <x:c r="A35" s="1"/>
      <x:c r="B35" s="1"/>
      <x:c r="C35" s="2" t="str">
        <x:v>C02</x:v>
      </x:c>
      <x:c r="D35" s="48" t="str">
        <x:f>IF(D11="","Unused",D11)</x:f>
        <x:v>License milestone</x:v>
      </x:c>
      <x:c r="E35" s="48" t="str">
        <x:f>IF(E11="No","Excluded",IF(E11&lt;&gt;"Yes","Invalid inclusion",IF(OR(COUNT(F11:I11)&lt;&gt;4,MIN(F11:I11)&lt;0,G11&gt;1,H11&gt;F11,D11=""),"Missing / invalid input","Complete")))</x:f>
        <x:v>Complete</x:v>
      </x:c>
      <x:c r="F35" s="45" t="n">
        <x:f>IF(E35="Excluded",0,IF(E35&lt;&gt;"Complete","n.a.",F11))</x:f>
        <x:v>1000</x:v>
      </x:c>
      <x:c r="G35" s="45" t="n">
        <x:f>IF(E35="Excluded",0,IF(E35&lt;&gt;"Complete","n.a.",G11*H11))</x:f>
        <x:v>400</x:v>
      </x:c>
      <x:c r="H35" s="46" t="n">
        <x:f>IF(E35="Excluded",0,IF(OR(E35&lt;&gt;"Complete",NOT(ISNUMBER('Assumptions'!D16)),'Assumptions'!D16&lt;0),"n.a.",G35/(1+'Assumptions'!D16)^I11))</x:f>
        <x:v>357.1428571428571</x:v>
      </x:c>
      <x:c r="I35" s="45" t="n">
        <x:f>IF(E35="Excluded",0,IF(E35&lt;&gt;"Complete","n.a.",F35-G35))</x:f>
        <x:v>600</x:v>
      </x:c>
      <x:c r="J35" s="47" t="str">
        <x:f>IF(E35="Excluded","Excluded",IF(J11="","Missing definition / evidence","Review Conditions"))</x:f>
        <x:v>Review Conditions</x:v>
      </x:c>
      <x:c r="K35" s="2"/>
      <x:c r="L35" s="2"/>
      <x:c r="M35" s="2"/>
      <x:c r="N35" s="2"/>
      <x:c r="O35" s="2"/>
    </x:row>
    <x:row r="36" ht="36" customHeight="1">
      <x:c r="A36" s="1"/>
      <x:c r="B36" s="1"/>
      <x:c r="C36" s="2" t="str">
        <x:v>C03</x:v>
      </x:c>
      <x:c r="D36" s="48" t="str">
        <x:f>IF(D15="","Unused",D15)</x:f>
        <x:v>Unused</x:v>
      </x:c>
      <x:c r="E36" s="48" t="str">
        <x:f>IF(E15="No","Excluded",IF(E15&lt;&gt;"Yes","Invalid inclusion",IF(OR(COUNT(F15:I15)&lt;&gt;4,MIN(F15:I15)&lt;0,G15&gt;1,H15&gt;F15,D15=""),"Missing / invalid input","Complete")))</x:f>
        <x:v>Excluded</x:v>
      </x:c>
      <x:c r="F36" s="45" t="n">
        <x:f>IF(E36="Excluded",0,IF(E36&lt;&gt;"Complete","n.a.",F15))</x:f>
        <x:v>0</x:v>
      </x:c>
      <x:c r="G36" s="45" t="n">
        <x:f>IF(E36="Excluded",0,IF(E36&lt;&gt;"Complete","n.a.",G15*H15))</x:f>
        <x:v>0</x:v>
      </x:c>
      <x:c r="H36" s="46" t="n">
        <x:f>IF(E36="Excluded",0,IF(OR(E36&lt;&gt;"Complete",NOT(ISNUMBER('Assumptions'!D16)),'Assumptions'!D16&lt;0),"n.a.",G36/(1+'Assumptions'!D16)^I15))</x:f>
        <x:v>0</x:v>
      </x:c>
      <x:c r="I36" s="45" t="n">
        <x:f>IF(E36="Excluded",0,IF(E36&lt;&gt;"Complete","n.a.",F36-G36))</x:f>
        <x:v>0</x:v>
      </x:c>
      <x:c r="J36" s="47" t="str">
        <x:f>IF(E36="Excluded","Excluded",IF(J15="","Missing definition / evidence","Review Conditions"))</x:f>
        <x:v>Excluded</x:v>
      </x:c>
      <x:c r="K36" s="2"/>
      <x:c r="L36" s="2"/>
      <x:c r="M36" s="2"/>
      <x:c r="N36" s="2"/>
      <x:c r="O36" s="2"/>
    </x:row>
    <x:row r="37" ht="36" customHeight="1">
      <x:c r="A37" s="1"/>
      <x:c r="B37" s="1"/>
      <x:c r="C37" s="2" t="str">
        <x:v>C04</x:v>
      </x:c>
      <x:c r="D37" s="48" t="str">
        <x:f>IF(D19="","Unused",D19)</x:f>
        <x:v>Unused</x:v>
      </x:c>
      <x:c r="E37" s="48" t="str">
        <x:f>IF(E19="No","Excluded",IF(E19&lt;&gt;"Yes","Invalid inclusion",IF(OR(COUNT(F19:I19)&lt;&gt;4,MIN(F19:I19)&lt;0,G19&gt;1,H19&gt;F19,D19=""),"Missing / invalid input","Complete")))</x:f>
        <x:v>Excluded</x:v>
      </x:c>
      <x:c r="F37" s="45" t="n">
        <x:f>IF(E37="Excluded",0,IF(E37&lt;&gt;"Complete","n.a.",F19))</x:f>
        <x:v>0</x:v>
      </x:c>
      <x:c r="G37" s="45" t="n">
        <x:f>IF(E37="Excluded",0,IF(E37&lt;&gt;"Complete","n.a.",G19*H19))</x:f>
        <x:v>0</x:v>
      </x:c>
      <x:c r="H37" s="46" t="n">
        <x:f>IF(E37="Excluded",0,IF(OR(E37&lt;&gt;"Complete",NOT(ISNUMBER('Assumptions'!D16)),'Assumptions'!D16&lt;0),"n.a.",G37/(1+'Assumptions'!D16)^I19))</x:f>
        <x:v>0</x:v>
      </x:c>
      <x:c r="I37" s="45" t="n">
        <x:f>IF(E37="Excluded",0,IF(E37&lt;&gt;"Complete","n.a.",F37-G37))</x:f>
        <x:v>0</x:v>
      </x:c>
      <x:c r="J37" s="47" t="str">
        <x:f>IF(E37="Excluded","Excluded",IF(J19="","Missing definition / evidence","Review Conditions"))</x:f>
        <x:v>Excluded</x:v>
      </x:c>
      <x:c r="K37" s="2"/>
      <x:c r="L37" s="2"/>
      <x:c r="M37" s="2"/>
      <x:c r="N37" s="2"/>
      <x:c r="O37" s="2"/>
    </x:row>
    <x:row r="38" ht="36" customHeight="1">
      <x:c r="A38" s="1"/>
      <x:c r="B38" s="1"/>
      <x:c r="C38" s="2" t="str">
        <x:v>C05</x:v>
      </x:c>
      <x:c r="D38" s="48" t="str">
        <x:f>IF(D23="","Unused",D23)</x:f>
        <x:v>Unused</x:v>
      </x:c>
      <x:c r="E38" s="48" t="str">
        <x:f>IF(E23="No","Excluded",IF(E23&lt;&gt;"Yes","Invalid inclusion",IF(OR(COUNT(F23:I23)&lt;&gt;4,MIN(F23:I23)&lt;0,G23&gt;1,H23&gt;F23,D23=""),"Missing / invalid input","Complete")))</x:f>
        <x:v>Excluded</x:v>
      </x:c>
      <x:c r="F38" s="45" t="n">
        <x:f>IF(E38="Excluded",0,IF(E38&lt;&gt;"Complete","n.a.",F23))</x:f>
        <x:v>0</x:v>
      </x:c>
      <x:c r="G38" s="45" t="n">
        <x:f>IF(E38="Excluded",0,IF(E38&lt;&gt;"Complete","n.a.",G23*H23))</x:f>
        <x:v>0</x:v>
      </x:c>
      <x:c r="H38" s="46" t="n">
        <x:f>IF(E38="Excluded",0,IF(OR(E38&lt;&gt;"Complete",NOT(ISNUMBER('Assumptions'!D16)),'Assumptions'!D16&lt;0),"n.a.",G38/(1+'Assumptions'!D16)^I23))</x:f>
        <x:v>0</x:v>
      </x:c>
      <x:c r="I38" s="45" t="n">
        <x:f>IF(E38="Excluded",0,IF(E38&lt;&gt;"Complete","n.a.",F38-G38))</x:f>
        <x:v>0</x:v>
      </x:c>
      <x:c r="J38" s="47" t="str">
        <x:f>IF(E38="Excluded","Excluded",IF(J23="","Missing definition / evidence","Review Conditions"))</x:f>
        <x:v>Excluded</x:v>
      </x:c>
      <x:c r="K38" s="2"/>
      <x:c r="L38" s="2"/>
      <x:c r="M38" s="2"/>
      <x:c r="N38" s="2"/>
      <x:c r="O38" s="2"/>
    </x:row>
    <x:row r="39" ht="36" customHeight="1">
      <x:c r="A39" s="1"/>
      <x:c r="B39" s="1"/>
      <x:c r="C39" s="2" t="str">
        <x:v>C06</x:v>
      </x:c>
      <x:c r="D39" s="48" t="str">
        <x:f>IF(D27="","Unused",D27)</x:f>
        <x:v>Unused</x:v>
      </x:c>
      <x:c r="E39" s="48" t="str">
        <x:f>IF(E27="No","Excluded",IF(E27&lt;&gt;"Yes","Invalid inclusion",IF(OR(COUNT(F27:I27)&lt;&gt;4,MIN(F27:I27)&lt;0,G27&gt;1,H27&gt;F27,D27=""),"Missing / invalid input","Complete")))</x:f>
        <x:v>Excluded</x:v>
      </x:c>
      <x:c r="F39" s="45" t="n">
        <x:f>IF(E39="Excluded",0,IF(E39&lt;&gt;"Complete","n.a.",F27))</x:f>
        <x:v>0</x:v>
      </x:c>
      <x:c r="G39" s="45" t="n">
        <x:f>IF(E39="Excluded",0,IF(E39&lt;&gt;"Complete","n.a.",G27*H27))</x:f>
        <x:v>0</x:v>
      </x:c>
      <x:c r="H39" s="46" t="n">
        <x:f>IF(E39="Excluded",0,IF(OR(E39&lt;&gt;"Complete",NOT(ISNUMBER('Assumptions'!D16)),'Assumptions'!D16&lt;0),"n.a.",G39/(1+'Assumptions'!D16)^I27))</x:f>
        <x:v>0</x:v>
      </x:c>
      <x:c r="I39" s="45" t="n">
        <x:f>IF(E39="Excluded",0,IF(E39&lt;&gt;"Complete","n.a.",F39-G39))</x:f>
        <x:v>0</x:v>
      </x:c>
      <x:c r="J39" s="47" t="str">
        <x:f>IF(E39="Excluded","Excluded",IF(J27="","Missing definition / evidence","Review Conditions"))</x:f>
        <x:v>Excluded</x:v>
      </x:c>
      <x:c r="K39" s="2"/>
      <x:c r="L39" s="2"/>
      <x:c r="M39" s="2"/>
      <x:c r="N39" s="2"/>
      <x:c r="O39" s="2"/>
    </x:row>
    <x:row r="40" ht="24" customHeight="1">
      <x:c r="A40" s="1"/>
      <x:c r="B40" s="1"/>
      <x:c r="C40" s="2"/>
      <x:c r="D40" s="2"/>
      <x:c r="E40" s="2"/>
      <x:c r="F40" s="38"/>
      <x:c r="G40" s="38"/>
      <x:c r="H40" s="38"/>
      <x:c r="I40" s="38"/>
      <x:c r="J40" s="2"/>
      <x:c r="K40" s="2"/>
      <x:c r="L40" s="2"/>
      <x:c r="M40" s="2"/>
      <x:c r="N40" s="2"/>
      <x:c r="O40" s="2"/>
    </x:row>
    <x:row r="41" ht="24" customHeight="1">
      <x:c r="A41" s="1"/>
      <x:c r="B41" s="1"/>
      <x:c r="C41" s="49"/>
      <x:c r="D41" s="49" t="str">
        <x:v>Total contingent cash</x:v>
      </x:c>
      <x:c r="E41" s="49"/>
      <x:c r="F41" s="50" t="n">
        <x:f>IF(COUNT(F34:F39)=6,SUM(F34:F39),"n.a.")</x:f>
        <x:v>4000</x:v>
      </x:c>
      <x:c r="G41" s="50" t="n">
        <x:f>IF(COUNT(G34:G39)=6,SUM(G34:G39),"n.a.")</x:f>
        <x:v>1960</x:v>
      </x:c>
      <x:c r="H41" s="50" t="n">
        <x:f>IF(COUNT(H34:H39)=6,SUM(H34:H39),"n.a.")</x:f>
        <x:v>1600.7653061224487</x:v>
      </x:c>
      <x:c r="I41" s="50" t="n">
        <x:f>IF(COUNT(I34:I39)=6,SUM(I34:I39),"n.a.")</x:f>
        <x:v>2040</x:v>
      </x:c>
      <x:c r="J41" s="49"/>
      <x:c r="K41" s="2"/>
      <x:c r="L41" s="2"/>
      <x:c r="M41" s="2"/>
      <x:c r="N41" s="2"/>
      <x:c r="O41" s="2"/>
    </x:row>
    <x:row r="42" ht="24" customHeight="1">
      <x:c r="A42" s="1"/>
      <x:c r="B42" s="1"/>
      <x:c r="C42" s="2"/>
      <x:c r="D42" s="2"/>
      <x:c r="E42" s="2"/>
      <x:c r="F42" s="2"/>
      <x:c r="G42" s="2"/>
      <x:c r="H42" s="2"/>
      <x:c r="I42" s="2"/>
      <x:c r="J42" s="2"/>
      <x:c r="K42" s="2"/>
      <x:c r="L42" s="2"/>
      <x:c r="M42" s="2"/>
      <x:c r="N42" s="2"/>
      <x:c r="O42" s="2"/>
    </x:row>
    <x:row r="43" ht="24" customHeight="1">
      <x:c r="A43" s="1"/>
      <x:c r="B43" s="1"/>
      <x:c r="C43" s="2"/>
      <x:c r="D43" s="2"/>
      <x:c r="E43" s="2"/>
      <x:c r="F43" s="2"/>
      <x:c r="G43" s="2"/>
      <x:c r="H43" s="2"/>
      <x:c r="I43" s="2"/>
      <x:c r="J43" s="2"/>
      <x:c r="K43" s="2"/>
      <x:c r="L43" s="2"/>
      <x:c r="M43" s="2"/>
      <x:c r="N43" s="2"/>
      <x:c r="O43" s="2"/>
    </x:row>
    <x:row r="44" ht="24" customHeight="1">
      <x:c r="A44" s="1"/>
      <x:c r="B44" s="1"/>
      <x:c r="C44" s="8" t="str">
        <x:v>Expected = probability × payout if triggered. A zero probability never cancels the contractual cap.</x:v>
      </x:c>
      <x:c r="D44" s="2"/>
      <x:c r="E44" s="2"/>
      <x:c r="F44" s="2"/>
      <x:c r="G44" s="2"/>
      <x:c r="H44" s="2"/>
      <x:c r="I44" s="2"/>
      <x:c r="J44" s="2"/>
      <x:c r="K44" s="2"/>
      <x:c r="L44" s="2"/>
      <x:c r="M44" s="2"/>
      <x:c r="N44" s="2"/>
      <x:c r="O44" s="2"/>
    </x:row>
    <x:row r="45" ht="24" customHeight="1">
      <x:c r="A45" s="1"/>
      <x:c r="B45" s="1"/>
      <x:c r="C45" s="8" t="str">
        <x:v>Caps are summed conservatively; mutually exclusive or linked payments require a negotiated combined cap.</x:v>
      </x:c>
      <x:c r="D45" s="2"/>
      <x:c r="E45" s="2"/>
      <x:c r="F45" s="2"/>
      <x:c r="G45" s="2"/>
      <x:c r="H45" s="2"/>
      <x:c r="I45" s="2"/>
      <x:c r="J45" s="2"/>
      <x:c r="K45" s="2"/>
      <x:c r="L45" s="2"/>
      <x:c r="M45" s="2"/>
      <x:c r="N45" s="2"/>
      <x:c r="O45" s="2"/>
    </x:row>
    <x:row r="46" ht="24" customHeight="1">
      <x:c r="A46" s="1"/>
      <x:c r="B46" s="1"/>
      <x:c r="C46" s="8" t="str">
        <x:v>Maximum cash is not maximum total deal cost. Stock value, unmodeled liabilities and interest may add exposure.</x:v>
      </x:c>
      <x:c r="D46" s="2"/>
      <x:c r="E46" s="2"/>
      <x:c r="F46" s="2"/>
      <x:c r="G46" s="2"/>
      <x:c r="H46" s="2"/>
      <x:c r="I46" s="2"/>
      <x:c r="J46" s="2"/>
      <x:c r="K46" s="2"/>
      <x:c r="L46" s="2"/>
      <x:c r="M46" s="2"/>
      <x:c r="N46" s="2"/>
      <x:c r="O46" s="2"/>
    </x:row>
    <x:row r="47" ht="24" customHeight="1">
      <x:c r="A47" s="1"/>
      <x:c r="B47" s="1"/>
      <x:c r="C47" s="2"/>
      <x:c r="D47" s="2"/>
      <x:c r="E47" s="2"/>
      <x:c r="F47" s="2"/>
      <x:c r="G47" s="2"/>
      <x:c r="H47" s="2"/>
      <x:c r="I47" s="2"/>
      <x:c r="J47" s="2"/>
      <x:c r="K47" s="2"/>
      <x:c r="L47" s="2"/>
      <x:c r="M47" s="2"/>
      <x:c r="N47" s="2"/>
      <x:c r="O47" s="2"/>
    </x:row>
    <x:row r="48" ht="24" customHeight="1">
      <x:c r="A48" s="1"/>
      <x:c r="B48" s="1"/>
      <x:c r="C48" s="2"/>
      <x:c r="D48" s="2"/>
      <x:c r="E48" s="2"/>
      <x:c r="F48" s="2"/>
      <x:c r="G48" s="2"/>
      <x:c r="H48" s="2"/>
      <x:c r="I48" s="2"/>
      <x:c r="J48" s="2"/>
      <x:c r="K48" s="2"/>
      <x:c r="L48" s="2"/>
      <x:c r="M48" s="2"/>
      <x:c r="N48" s="2"/>
      <x:c r="O48" s="2"/>
    </x:row>
    <x:row r="49" ht="24" customHeight="1">
      <x:c r="A49" s="1"/>
      <x:c r="B49" s="1"/>
      <x:c r="C49" s="2"/>
      <x:c r="D49" s="2"/>
      <x:c r="E49" s="2"/>
      <x:c r="F49" s="2"/>
      <x:c r="G49" s="2"/>
      <x:c r="H49" s="2"/>
      <x:c r="I49" s="2"/>
      <x:c r="J49" s="2"/>
      <x:c r="K49" s="2"/>
      <x:c r="L49" s="2"/>
      <x:c r="M49" s="2"/>
      <x:c r="N49" s="2"/>
      <x:c r="O49" s="2"/>
    </x:row>
    <x:row r="50" ht="24" customHeight="1">
      <x:c r="A50" s="1"/>
      <x:c r="B50" s="1"/>
      <x:c r="C50" s="2"/>
      <x:c r="D50" s="2"/>
      <x:c r="E50" s="2"/>
      <x:c r="F50" s="2"/>
      <x:c r="G50" s="2"/>
      <x:c r="H50" s="2"/>
      <x:c r="I50" s="2"/>
      <x:c r="J50" s="2"/>
      <x:c r="K50" s="2"/>
      <x:c r="L50" s="2"/>
      <x:c r="M50" s="2"/>
      <x:c r="N50" s="2"/>
      <x:c r="O50" s="2"/>
    </x:row>
    <x:row r="51" ht="24" customHeight="1">
      <x:c r="A51" s="1"/>
      <x:c r="B51" s="1"/>
      <x:c r="C51" s="2"/>
      <x:c r="D51" s="2"/>
      <x:c r="E51" s="2"/>
      <x:c r="F51" s="2"/>
      <x:c r="G51" s="2"/>
      <x:c r="H51" s="2"/>
      <x:c r="I51" s="2"/>
      <x:c r="J51" s="2"/>
      <x:c r="K51" s="2"/>
      <x:c r="L51" s="2"/>
      <x:c r="M51" s="2"/>
      <x:c r="N51" s="2"/>
      <x:c r="O51" s="2"/>
    </x:row>
    <x:row r="52" ht="24" customHeight="1">
      <x:c r="A52" s="1"/>
      <x:c r="B52" s="1"/>
      <x:c r="C52" s="2"/>
      <x:c r="D52" s="2"/>
      <x:c r="E52" s="2"/>
      <x:c r="F52" s="2"/>
      <x:c r="G52" s="2"/>
      <x:c r="H52" s="2"/>
      <x:c r="I52" s="2"/>
      <x:c r="J52" s="2"/>
      <x:c r="K52" s="2"/>
      <x:c r="L52" s="2"/>
      <x:c r="M52" s="2"/>
      <x:c r="N52" s="2"/>
      <x:c r="O52" s="2"/>
    </x:row>
    <x:row r="53" ht="24" customHeight="1">
      <x:c r="A53" s="1"/>
      <x:c r="B53" s="1"/>
      <x:c r="C53" s="2"/>
      <x:c r="D53" s="2"/>
      <x:c r="E53" s="2"/>
      <x:c r="F53" s="2"/>
      <x:c r="G53" s="2"/>
      <x:c r="H53" s="2"/>
      <x:c r="I53" s="2"/>
      <x:c r="J53" s="2"/>
      <x:c r="K53" s="2"/>
      <x:c r="L53" s="2"/>
      <x:c r="M53" s="2"/>
      <x:c r="N53" s="2"/>
      <x:c r="O53" s="2"/>
    </x:row>
    <x:row r="54" ht="24" customHeight="1">
      <x:c r="A54" s="1"/>
      <x:c r="B54" s="1"/>
      <x:c r="C54" s="2"/>
      <x:c r="D54" s="2"/>
      <x:c r="E54" s="2"/>
      <x:c r="F54" s="2"/>
      <x:c r="G54" s="2"/>
      <x:c r="H54" s="2"/>
      <x:c r="I54" s="2"/>
      <x:c r="J54" s="2"/>
      <x:c r="K54" s="2"/>
      <x:c r="L54" s="2"/>
      <x:c r="M54" s="2"/>
      <x:c r="N54" s="2"/>
      <x:c r="O54" s="2"/>
    </x:row>
    <x:row r="55" ht="24" customHeight="1">
      <x:c r="A55" s="1"/>
      <x:c r="B55" s="1"/>
      <x:c r="C55" s="2"/>
      <x:c r="D55" s="2"/>
      <x:c r="E55" s="2"/>
      <x:c r="F55" s="2"/>
      <x:c r="G55" s="2"/>
      <x:c r="H55" s="2"/>
      <x:c r="I55" s="2"/>
      <x:c r="J55" s="2"/>
      <x:c r="K55" s="2"/>
      <x:c r="L55" s="2"/>
      <x:c r="M55" s="2"/>
      <x:c r="N55" s="2"/>
      <x:c r="O55" s="2"/>
    </x:row>
    <x:row r="56" ht="24" customHeight="1">
      <x:c r="A56" s="1"/>
      <x:c r="B56" s="1"/>
      <x:c r="C56" s="2"/>
      <x:c r="D56" s="2"/>
      <x:c r="E56" s="2"/>
      <x:c r="F56" s="2"/>
      <x:c r="G56" s="2"/>
      <x:c r="H56" s="2"/>
      <x:c r="I56" s="2"/>
      <x:c r="J56" s="2"/>
      <x:c r="K56" s="2"/>
      <x:c r="L56" s="2"/>
      <x:c r="M56" s="2"/>
      <x:c r="N56" s="2"/>
      <x:c r="O56" s="2"/>
    </x:row>
    <x:row r="57" ht="24" customHeight="1">
      <x:c r="A57" s="1"/>
      <x:c r="B57" s="1"/>
      <x:c r="C57" s="2"/>
      <x:c r="D57" s="2"/>
      <x:c r="E57" s="2"/>
      <x:c r="F57" s="2"/>
      <x:c r="G57" s="2"/>
      <x:c r="H57" s="2"/>
      <x:c r="I57" s="2"/>
      <x:c r="J57" s="2"/>
      <x:c r="K57" s="2"/>
      <x:c r="L57" s="2"/>
      <x:c r="M57" s="2"/>
      <x:c r="N57" s="2"/>
      <x:c r="O57" s="2"/>
    </x:row>
    <x:row r="58" ht="24" customHeight="1">
      <x:c r="A58" s="1"/>
      <x:c r="B58" s="1"/>
      <x:c r="C58" s="2"/>
      <x:c r="D58" s="2"/>
      <x:c r="E58" s="2"/>
      <x:c r="F58" s="2"/>
      <x:c r="G58" s="2"/>
      <x:c r="H58" s="2"/>
      <x:c r="I58" s="2"/>
      <x:c r="J58" s="2"/>
      <x:c r="K58" s="2"/>
      <x:c r="L58" s="2"/>
      <x:c r="M58" s="2"/>
      <x:c r="N58" s="2"/>
      <x:c r="O58" s="2"/>
    </x:row>
    <x:row r="59" ht="24" customHeight="1">
      <x:c r="A59" s="1"/>
      <x:c r="B59" s="1"/>
      <x:c r="C59" s="2"/>
      <x:c r="D59" s="2"/>
      <x:c r="E59" s="2"/>
      <x:c r="F59" s="2"/>
      <x:c r="G59" s="2"/>
      <x:c r="H59" s="2"/>
      <x:c r="I59" s="2"/>
      <x:c r="J59" s="2"/>
      <x:c r="K59" s="2"/>
      <x:c r="L59" s="2"/>
      <x:c r="M59" s="2"/>
      <x:c r="N59" s="2"/>
      <x:c r="O59" s="2"/>
    </x:row>
    <x:row r="60" ht="24" customHeight="1">
      <x:c r="A60" s="1"/>
      <x:c r="B60" s="1"/>
      <x:c r="C60" s="2"/>
      <x:c r="D60" s="2"/>
      <x:c r="E60" s="2"/>
      <x:c r="F60" s="2"/>
      <x:c r="G60" s="2"/>
      <x:c r="H60" s="2"/>
      <x:c r="I60" s="2"/>
      <x:c r="J60" s="2"/>
      <x:c r="K60" s="2"/>
      <x:c r="L60" s="2"/>
      <x:c r="M60" s="2"/>
      <x:c r="N60" s="2"/>
      <x:c r="O60" s="2"/>
    </x:row>
    <x:row r="61" ht="24" customHeight="1">
      <x:c r="A61" s="1"/>
      <x:c r="B61" s="1"/>
      <x:c r="C61" s="2"/>
      <x:c r="D61" s="2"/>
      <x:c r="E61" s="2"/>
      <x:c r="F61" s="2"/>
      <x:c r="G61" s="2"/>
      <x:c r="H61" s="2"/>
      <x:c r="I61" s="2"/>
      <x:c r="J61" s="2"/>
      <x:c r="K61" s="2"/>
      <x:c r="L61" s="2"/>
      <x:c r="M61" s="2"/>
      <x:c r="N61" s="2"/>
      <x:c r="O61" s="2"/>
    </x:row>
    <x:row r="62" ht="24" customHeight="1">
      <x:c r="A62" s="1"/>
      <x:c r="B62" s="1"/>
      <x:c r="C62" s="2"/>
      <x:c r="D62" s="2"/>
      <x:c r="E62" s="2"/>
      <x:c r="F62" s="2"/>
      <x:c r="G62" s="2"/>
      <x:c r="H62" s="2"/>
      <x:c r="I62" s="2"/>
      <x:c r="J62" s="2"/>
      <x:c r="K62" s="2"/>
      <x:c r="L62" s="2"/>
      <x:c r="M62" s="2"/>
      <x:c r="N62" s="2"/>
      <x:c r="O62" s="2"/>
    </x:row>
    <x:row r="63" ht="24" customHeight="1">
      <x:c r="A63" s="1"/>
      <x:c r="B63" s="1"/>
      <x:c r="C63" s="2"/>
      <x:c r="D63" s="2"/>
      <x:c r="E63" s="2"/>
      <x:c r="F63" s="2"/>
      <x:c r="G63" s="2"/>
      <x:c r="H63" s="2"/>
      <x:c r="I63" s="2"/>
      <x:c r="J63" s="2"/>
      <x:c r="K63" s="2"/>
      <x:c r="L63" s="2"/>
      <x:c r="M63" s="2"/>
      <x:c r="N63" s="2"/>
      <x:c r="O63" s="2"/>
    </x:row>
    <x:row r="64" ht="24" customHeight="1">
      <x:c r="A64" s="1"/>
      <x:c r="B64" s="1"/>
      <x:c r="C64" s="2"/>
      <x:c r="D64" s="2"/>
      <x:c r="E64" s="2"/>
      <x:c r="F64" s="2"/>
      <x:c r="G64" s="2"/>
      <x:c r="H64" s="2"/>
      <x:c r="I64" s="2"/>
      <x:c r="J64" s="2"/>
      <x:c r="K64" s="2"/>
      <x:c r="L64" s="2"/>
      <x:c r="M64" s="2"/>
      <x:c r="N64" s="2"/>
      <x:c r="O64" s="2"/>
    </x:row>
    <x:row r="65" ht="24" customHeight="1">
      <x:c r="A65" s="1"/>
      <x:c r="B65" s="1"/>
      <x:c r="C65" s="2"/>
      <x:c r="D65" s="2"/>
      <x:c r="E65" s="2"/>
      <x:c r="F65" s="2"/>
      <x:c r="G65" s="2"/>
      <x:c r="H65" s="2"/>
      <x:c r="I65" s="2"/>
      <x:c r="J65" s="2"/>
      <x:c r="K65" s="2"/>
      <x:c r="L65" s="2"/>
      <x:c r="M65" s="2"/>
      <x:c r="N65" s="2"/>
      <x:c r="O65" s="2"/>
    </x:row>
    <x:row r="66" ht="24" customHeight="1">
      <x:c r="A66" s="1"/>
      <x:c r="B66" s="1"/>
      <x:c r="C66" s="2"/>
      <x:c r="D66" s="2"/>
      <x:c r="E66" s="2"/>
      <x:c r="F66" s="2"/>
      <x:c r="G66" s="2"/>
      <x:c r="H66" s="2"/>
      <x:c r="I66" s="2"/>
      <x:c r="J66" s="2"/>
      <x:c r="K66" s="2"/>
      <x:c r="L66" s="2"/>
      <x:c r="M66" s="2"/>
      <x:c r="N66" s="2"/>
      <x:c r="O66" s="2"/>
    </x:row>
    <x:row r="67" ht="24" customHeight="1">
      <x:c r="A67" s="1"/>
      <x:c r="B67" s="1"/>
      <x:c r="C67" s="2"/>
      <x:c r="D67" s="2"/>
      <x:c r="E67" s="2"/>
      <x:c r="F67" s="2"/>
      <x:c r="G67" s="2"/>
      <x:c r="H67" s="2"/>
      <x:c r="I67" s="2"/>
      <x:c r="J67" s="2"/>
      <x:c r="K67" s="2"/>
      <x:c r="L67" s="2"/>
      <x:c r="M67" s="2"/>
      <x:c r="N67" s="2"/>
      <x:c r="O67" s="2"/>
    </x:row>
    <x:row r="68" ht="24" customHeight="1">
      <x:c r="A68" s="1"/>
      <x:c r="B68" s="1"/>
      <x:c r="C68" s="2"/>
      <x:c r="D68" s="2"/>
      <x:c r="E68" s="2"/>
      <x:c r="F68" s="2"/>
      <x:c r="G68" s="2"/>
      <x:c r="H68" s="2"/>
      <x:c r="I68" s="2"/>
      <x:c r="J68" s="2"/>
      <x:c r="K68" s="2"/>
      <x:c r="L68" s="2"/>
      <x:c r="M68" s="2"/>
      <x:c r="N68" s="2"/>
      <x:c r="O68" s="2"/>
    </x:row>
    <x:row r="69" ht="24" customHeight="1">
      <x:c r="A69" s="1"/>
      <x:c r="B69" s="1"/>
      <x:c r="C69" s="2"/>
      <x:c r="D69" s="2"/>
      <x:c r="E69" s="2"/>
      <x:c r="F69" s="2"/>
      <x:c r="G69" s="2"/>
      <x:c r="H69" s="2"/>
      <x:c r="I69" s="2"/>
      <x:c r="J69" s="2"/>
      <x:c r="K69" s="2"/>
      <x:c r="L69" s="2"/>
      <x:c r="M69" s="2"/>
      <x:c r="N69" s="2"/>
      <x:c r="O69" s="2"/>
    </x:row>
    <x:row r="70" ht="24" customHeight="1">
      <x:c r="A70" s="1"/>
      <x:c r="B70" s="1"/>
      <x:c r="C70" s="2"/>
      <x:c r="D70" s="2"/>
      <x:c r="E70" s="2"/>
      <x:c r="F70" s="2"/>
      <x:c r="G70" s="2"/>
      <x:c r="H70" s="2"/>
      <x:c r="I70" s="2"/>
      <x:c r="J70" s="2"/>
      <x:c r="K70" s="2"/>
      <x:c r="L70" s="2"/>
      <x:c r="M70" s="2"/>
      <x:c r="N70" s="2"/>
      <x:c r="O70" s="2"/>
    </x:row>
    <x:row r="71" ht="24" customHeight="1">
      <x:c r="A71" s="1"/>
      <x:c r="B71" s="1"/>
      <x:c r="C71" s="2"/>
      <x:c r="D71" s="2"/>
      <x:c r="E71" s="2"/>
      <x:c r="F71" s="2"/>
      <x:c r="G71" s="2"/>
      <x:c r="H71" s="2"/>
      <x:c r="I71" s="2"/>
      <x:c r="J71" s="2"/>
      <x:c r="K71" s="2"/>
      <x:c r="L71" s="2"/>
      <x:c r="M71" s="2"/>
      <x:c r="N71" s="2"/>
      <x:c r="O71" s="2"/>
    </x:row>
    <x:row r="72" ht="24" customHeight="1">
      <x:c r="A72" s="1"/>
      <x:c r="B72" s="1"/>
      <x:c r="C72" s="2"/>
      <x:c r="D72" s="2"/>
      <x:c r="E72" s="2"/>
      <x:c r="F72" s="2"/>
      <x:c r="G72" s="2"/>
      <x:c r="H72" s="2"/>
      <x:c r="I72" s="2"/>
      <x:c r="J72" s="2"/>
      <x:c r="K72" s="2"/>
      <x:c r="L72" s="2"/>
      <x:c r="M72" s="2"/>
      <x:c r="N72" s="2"/>
      <x:c r="O72" s="2"/>
    </x:row>
    <x:row r="73" ht="24" customHeight="1">
      <x:c r="A73" s="1"/>
      <x:c r="B73" s="1"/>
      <x:c r="C73" s="2"/>
      <x:c r="D73" s="2"/>
      <x:c r="E73" s="2"/>
      <x:c r="F73" s="2"/>
      <x:c r="G73" s="2"/>
      <x:c r="H73" s="2"/>
      <x:c r="I73" s="2"/>
      <x:c r="J73" s="2"/>
      <x:c r="K73" s="2"/>
      <x:c r="L73" s="2"/>
      <x:c r="M73" s="2"/>
      <x:c r="N73" s="2"/>
      <x:c r="O73" s="2"/>
    </x:row>
    <x:row r="74" ht="24" customHeight="1">
      <x:c r="A74" s="1"/>
      <x:c r="B74" s="1"/>
      <x:c r="C74" s="2"/>
      <x:c r="D74" s="2"/>
      <x:c r="E74" s="2"/>
      <x:c r="F74" s="2"/>
      <x:c r="G74" s="2"/>
      <x:c r="H74" s="2"/>
      <x:c r="I74" s="2"/>
      <x:c r="J74" s="2"/>
      <x:c r="K74" s="2"/>
      <x:c r="L74" s="2"/>
      <x:c r="M74" s="2"/>
      <x:c r="N74" s="2"/>
      <x:c r="O74" s="2"/>
    </x:row>
    <x:row r="75" ht="24" customHeight="1">
      <x:c r="A75" s="1"/>
      <x:c r="B75" s="1"/>
      <x:c r="C75" s="2"/>
      <x:c r="D75" s="2"/>
      <x:c r="E75" s="2"/>
      <x:c r="F75" s="2"/>
      <x:c r="G75" s="2"/>
      <x:c r="H75" s="2"/>
      <x:c r="I75" s="2"/>
      <x:c r="J75" s="2"/>
      <x:c r="K75" s="2"/>
      <x:c r="L75" s="2"/>
      <x:c r="M75" s="2"/>
      <x:c r="N75" s="2"/>
      <x:c r="O75" s="2"/>
    </x:row>
    <x:row r="76" ht="24" customHeight="1">
      <x:c r="A76" s="1"/>
      <x:c r="B76" s="1"/>
      <x:c r="C76" s="2"/>
      <x:c r="D76" s="2"/>
      <x:c r="E76" s="2"/>
      <x:c r="F76" s="2"/>
      <x:c r="G76" s="2"/>
      <x:c r="H76" s="2"/>
      <x:c r="I76" s="2"/>
      <x:c r="J76" s="2"/>
      <x:c r="K76" s="2"/>
      <x:c r="L76" s="2"/>
      <x:c r="M76" s="2"/>
      <x:c r="N76" s="2"/>
      <x:c r="O76" s="2"/>
    </x:row>
    <x:row r="77" ht="24" customHeight="1">
      <x:c r="A77" s="1"/>
      <x:c r="B77" s="1"/>
      <x:c r="C77" s="2"/>
      <x:c r="D77" s="2"/>
      <x:c r="E77" s="2"/>
      <x:c r="F77" s="2"/>
      <x:c r="G77" s="2"/>
      <x:c r="H77" s="2"/>
      <x:c r="I77" s="2"/>
      <x:c r="J77" s="2"/>
      <x:c r="K77" s="2"/>
      <x:c r="L77" s="2"/>
      <x:c r="M77" s="2"/>
      <x:c r="N77" s="2"/>
      <x:c r="O77" s="2"/>
    </x:row>
    <x:row r="78" ht="24" customHeight="1">
      <x:c r="A78" s="1"/>
      <x:c r="B78" s="1"/>
      <x:c r="C78" s="2"/>
      <x:c r="D78" s="2"/>
      <x:c r="E78" s="2"/>
      <x:c r="F78" s="2"/>
      <x:c r="G78" s="2"/>
      <x:c r="H78" s="2"/>
      <x:c r="I78" s="2"/>
      <x:c r="J78" s="2"/>
      <x:c r="K78" s="2"/>
      <x:c r="L78" s="2"/>
      <x:c r="M78" s="2"/>
      <x:c r="N78" s="2"/>
      <x:c r="O78" s="2"/>
    </x:row>
    <x:row r="79" ht="24" customHeight="1">
      <x:c r="A79" s="1"/>
      <x:c r="B79" s="1"/>
      <x:c r="C79" s="2"/>
      <x:c r="D79" s="2"/>
      <x:c r="E79" s="2"/>
      <x:c r="F79" s="2"/>
      <x:c r="G79" s="2"/>
      <x:c r="H79" s="2"/>
      <x:c r="I79" s="2"/>
      <x:c r="J79" s="2"/>
      <x:c r="K79" s="2"/>
      <x:c r="L79" s="2"/>
      <x:c r="M79" s="2"/>
      <x:c r="N79" s="2"/>
      <x:c r="O79" s="2"/>
    </x:row>
    <x:row r="80" ht="24" customHeight="1">
      <x:c r="A80" s="1"/>
      <x:c r="B80" s="1"/>
      <x:c r="C80" s="2"/>
      <x:c r="D80" s="2"/>
      <x:c r="E80" s="2"/>
      <x:c r="F80" s="2"/>
      <x:c r="G80" s="2"/>
      <x:c r="H80" s="2"/>
      <x:c r="I80" s="2"/>
      <x:c r="J80" s="2"/>
      <x:c r="K80" s="2"/>
      <x:c r="L80" s="2"/>
      <x:c r="M80" s="2"/>
      <x:c r="N80" s="2"/>
      <x:c r="O80" s="2"/>
    </x:row>
    <x:row r="81" ht="24" customHeight="1">
      <x:c r="A81" s="1"/>
      <x:c r="B81" s="1"/>
      <x:c r="C81" s="2"/>
      <x:c r="D81" s="2"/>
      <x:c r="E81" s="2"/>
      <x:c r="F81" s="2"/>
      <x:c r="G81" s="2"/>
      <x:c r="H81" s="2"/>
      <x:c r="I81" s="2"/>
      <x:c r="J81" s="2"/>
      <x:c r="K81" s="2"/>
      <x:c r="L81" s="2"/>
      <x:c r="M81" s="2"/>
      <x:c r="N81" s="2"/>
      <x:c r="O81" s="2"/>
    </x:row>
    <x:row r="82" ht="24" customHeight="1">
      <x:c r="A82" s="1"/>
      <x:c r="B82" s="1"/>
      <x:c r="C82" s="2"/>
      <x:c r="D82" s="2"/>
      <x:c r="E82" s="2"/>
      <x:c r="F82" s="2"/>
      <x:c r="G82" s="2"/>
      <x:c r="H82" s="2"/>
      <x:c r="I82" s="2"/>
      <x:c r="J82" s="2"/>
      <x:c r="K82" s="2"/>
      <x:c r="L82" s="2"/>
      <x:c r="M82" s="2"/>
      <x:c r="N82" s="2"/>
      <x:c r="O82" s="2"/>
    </x:row>
    <x:row r="83" ht="24" customHeight="1">
      <x:c r="A83" s="1"/>
      <x:c r="B83" s="1"/>
      <x:c r="C83" s="2"/>
      <x:c r="D83" s="2"/>
      <x:c r="E83" s="2"/>
      <x:c r="F83" s="2"/>
      <x:c r="G83" s="2"/>
      <x:c r="H83" s="2"/>
      <x:c r="I83" s="2"/>
      <x:c r="J83" s="2"/>
      <x:c r="K83" s="2"/>
      <x:c r="L83" s="2"/>
      <x:c r="M83" s="2"/>
      <x:c r="N83" s="2"/>
      <x:c r="O83" s="2"/>
    </x:row>
    <x:row r="84" ht="24" customHeight="1">
      <x:c r="A84" s="1"/>
      <x:c r="B84" s="1"/>
      <x:c r="C84" s="2"/>
      <x:c r="D84" s="2"/>
      <x:c r="E84" s="2"/>
      <x:c r="F84" s="2"/>
      <x:c r="G84" s="2"/>
      <x:c r="H84" s="2"/>
      <x:c r="I84" s="2"/>
      <x:c r="J84" s="2"/>
      <x:c r="K84" s="2"/>
      <x:c r="L84" s="2"/>
      <x:c r="M84" s="2"/>
      <x:c r="N84" s="2"/>
      <x:c r="O84" s="2"/>
    </x:row>
    <x:row r="85" ht="24" customHeight="1">
      <x:c r="A85" s="1"/>
      <x:c r="B85" s="1"/>
      <x:c r="C85" s="2"/>
      <x:c r="D85" s="2"/>
      <x:c r="E85" s="2"/>
      <x:c r="F85" s="2"/>
      <x:c r="G85" s="2"/>
      <x:c r="H85" s="2"/>
      <x:c r="I85" s="2"/>
      <x:c r="J85" s="2"/>
      <x:c r="K85" s="2"/>
      <x:c r="L85" s="2"/>
      <x:c r="M85" s="2"/>
      <x:c r="N85" s="2"/>
      <x:c r="O85" s="2"/>
    </x:row>
    <x:row r="86" ht="24" customHeight="1">
      <x:c r="A86" s="1"/>
      <x:c r="B86" s="1"/>
      <x:c r="C86" s="2"/>
      <x:c r="D86" s="2"/>
      <x:c r="E86" s="2"/>
      <x:c r="F86" s="2"/>
      <x:c r="G86" s="2"/>
      <x:c r="H86" s="2"/>
      <x:c r="I86" s="2"/>
      <x:c r="J86" s="2"/>
      <x:c r="K86" s="2"/>
      <x:c r="L86" s="2"/>
      <x:c r="M86" s="2"/>
      <x:c r="N86" s="2"/>
      <x:c r="O86" s="2"/>
    </x:row>
    <x:row r="87" ht="24" customHeight="1">
      <x:c r="A87" s="1"/>
      <x:c r="B87" s="1"/>
      <x:c r="C87" s="2"/>
      <x:c r="D87" s="2"/>
      <x:c r="E87" s="2"/>
      <x:c r="F87" s="2"/>
      <x:c r="G87" s="2"/>
      <x:c r="H87" s="2"/>
      <x:c r="I87" s="2"/>
      <x:c r="J87" s="2"/>
      <x:c r="K87" s="2"/>
      <x:c r="L87" s="2"/>
      <x:c r="M87" s="2"/>
      <x:c r="N87" s="2"/>
      <x:c r="O87" s="2"/>
    </x:row>
    <x:row r="88" ht="24" customHeight="1">
      <x:c r="A88" s="1"/>
      <x:c r="B88" s="1"/>
      <x:c r="C88" s="2"/>
      <x:c r="D88" s="2"/>
      <x:c r="E88" s="2"/>
      <x:c r="F88" s="2"/>
      <x:c r="G88" s="2"/>
      <x:c r="H88" s="2"/>
      <x:c r="I88" s="2"/>
      <x:c r="J88" s="2"/>
      <x:c r="K88" s="2"/>
      <x:c r="L88" s="2"/>
      <x:c r="M88" s="2"/>
      <x:c r="N88" s="2"/>
      <x:c r="O88" s="2"/>
    </x:row>
    <x:row r="89" ht="24" customHeight="1">
      <x:c r="A89" s="1"/>
      <x:c r="B89" s="1"/>
      <x:c r="C89" s="2"/>
      <x:c r="D89" s="2"/>
      <x:c r="E89" s="2"/>
      <x:c r="F89" s="2"/>
      <x:c r="G89" s="2"/>
      <x:c r="H89" s="2"/>
      <x:c r="I89" s="2"/>
      <x:c r="J89" s="2"/>
      <x:c r="K89" s="2"/>
      <x:c r="L89" s="2"/>
      <x:c r="M89" s="2"/>
      <x:c r="N89" s="2"/>
      <x:c r="O89" s="2"/>
    </x:row>
    <x:row r="90" ht="24" customHeight="1">
      <x:c r="A90" s="1"/>
      <x:c r="B90" s="1"/>
      <x:c r="C90" s="2"/>
      <x:c r="D90" s="2"/>
      <x:c r="E90" s="2"/>
      <x:c r="F90" s="2"/>
      <x:c r="G90" s="2"/>
      <x:c r="H90" s="2"/>
      <x:c r="I90" s="2"/>
      <x:c r="J90" s="2"/>
      <x:c r="K90" s="2"/>
      <x:c r="L90" s="2"/>
      <x:c r="M90" s="2"/>
      <x:c r="N90" s="2"/>
      <x:c r="O90" s="2"/>
    </x:row>
    <x:row r="91" ht="24" customHeight="1">
      <x:c r="A91" s="1"/>
      <x:c r="B91" s="1"/>
      <x:c r="C91" s="2"/>
      <x:c r="D91" s="2"/>
      <x:c r="E91" s="2"/>
      <x:c r="F91" s="2"/>
      <x:c r="G91" s="2"/>
      <x:c r="H91" s="2"/>
      <x:c r="I91" s="2"/>
      <x:c r="J91" s="2"/>
      <x:c r="K91" s="2"/>
      <x:c r="L91" s="2"/>
      <x:c r="M91" s="2"/>
      <x:c r="N91" s="2"/>
      <x:c r="O91" s="2"/>
    </x:row>
    <x:row r="92" ht="24" customHeight="1">
      <x:c r="A92" s="1"/>
      <x:c r="B92" s="1"/>
      <x:c r="C92" s="2"/>
      <x:c r="D92" s="2"/>
      <x:c r="E92" s="2"/>
      <x:c r="F92" s="2"/>
      <x:c r="G92" s="2"/>
      <x:c r="H92" s="2"/>
      <x:c r="I92" s="2"/>
      <x:c r="J92" s="2"/>
      <x:c r="K92" s="2"/>
      <x:c r="L92" s="2"/>
      <x:c r="M92" s="2"/>
      <x:c r="N92" s="2"/>
      <x:c r="O92" s="2"/>
    </x:row>
    <x:row r="93" ht="24" customHeight="1">
      <x:c r="A93" s="1"/>
      <x:c r="B93" s="1"/>
      <x:c r="C93" s="2"/>
      <x:c r="D93" s="2"/>
      <x:c r="E93" s="2"/>
      <x:c r="F93" s="2"/>
      <x:c r="G93" s="2"/>
      <x:c r="H93" s="2"/>
      <x:c r="I93" s="2"/>
      <x:c r="J93" s="2"/>
      <x:c r="K93" s="2"/>
      <x:c r="L93" s="2"/>
      <x:c r="M93" s="2"/>
      <x:c r="N93" s="2"/>
      <x:c r="O93" s="2"/>
    </x:row>
    <x:row r="94" ht="24" customHeight="1">
      <x:c r="A94" s="1"/>
      <x:c r="B94" s="1"/>
      <x:c r="C94" s="2"/>
      <x:c r="D94" s="2"/>
      <x:c r="E94" s="2"/>
      <x:c r="F94" s="2"/>
      <x:c r="G94" s="2"/>
      <x:c r="H94" s="2"/>
      <x:c r="I94" s="2"/>
      <x:c r="J94" s="2"/>
      <x:c r="K94" s="2"/>
      <x:c r="L94" s="2"/>
      <x:c r="M94" s="2"/>
      <x:c r="N94" s="2"/>
      <x:c r="O94" s="2"/>
    </x:row>
    <x:row r="95" ht="24" customHeight="1">
      <x:c r="A95" s="1"/>
      <x:c r="B95" s="1"/>
      <x:c r="C95" s="2"/>
      <x:c r="D95" s="2"/>
      <x:c r="E95" s="2"/>
      <x:c r="F95" s="2"/>
      <x:c r="G95" s="2"/>
      <x:c r="H95" s="2"/>
      <x:c r="I95" s="2"/>
      <x:c r="J95" s="2"/>
      <x:c r="K95" s="2"/>
      <x:c r="L95" s="2"/>
      <x:c r="M95" s="2"/>
      <x:c r="N95" s="2"/>
      <x:c r="O95" s="2"/>
    </x:row>
    <x:row r="96" ht="24" customHeight="1">
      <x:c r="A96" s="1"/>
      <x:c r="B96" s="1"/>
      <x:c r="C96" s="2"/>
      <x:c r="D96" s="2"/>
      <x:c r="E96" s="2"/>
      <x:c r="F96" s="2"/>
      <x:c r="G96" s="2"/>
      <x:c r="H96" s="2"/>
      <x:c r="I96" s="2"/>
      <x:c r="J96" s="2"/>
      <x:c r="K96" s="2"/>
      <x:c r="L96" s="2"/>
      <x:c r="M96" s="2"/>
      <x:c r="N96" s="2"/>
      <x:c r="O96" s="2"/>
    </x:row>
    <x:row r="97" ht="24" customHeight="1">
      <x:c r="A97" s="1"/>
      <x:c r="B97" s="1"/>
      <x:c r="C97" s="2"/>
      <x:c r="D97" s="2"/>
      <x:c r="E97" s="2"/>
      <x:c r="F97" s="2"/>
      <x:c r="G97" s="2"/>
      <x:c r="H97" s="2"/>
      <x:c r="I97" s="2"/>
      <x:c r="J97" s="2"/>
      <x:c r="K97" s="2"/>
      <x:c r="L97" s="2"/>
      <x:c r="M97" s="2"/>
      <x:c r="N97" s="2"/>
      <x:c r="O97" s="2"/>
    </x:row>
    <x:row r="98" ht="24" customHeight="1">
      <x:c r="A98" s="1"/>
      <x:c r="B98" s="1"/>
      <x:c r="C98" s="2"/>
      <x:c r="D98" s="2"/>
      <x:c r="E98" s="2"/>
      <x:c r="F98" s="2"/>
      <x:c r="G98" s="2"/>
      <x:c r="H98" s="2"/>
      <x:c r="I98" s="2"/>
      <x:c r="J98" s="2"/>
      <x:c r="K98" s="2"/>
      <x:c r="L98" s="2"/>
      <x:c r="M98" s="2"/>
      <x:c r="N98" s="2"/>
      <x:c r="O98" s="2"/>
    </x:row>
    <x:row r="99" ht="24" customHeight="1">
      <x:c r="A99" s="1"/>
      <x:c r="B99" s="1"/>
      <x:c r="C99" s="2"/>
      <x:c r="D99" s="2"/>
      <x:c r="E99" s="2"/>
      <x:c r="F99" s="2"/>
      <x:c r="G99" s="2"/>
      <x:c r="H99" s="2"/>
      <x:c r="I99" s="2"/>
      <x:c r="J99" s="2"/>
      <x:c r="K99" s="2"/>
      <x:c r="L99" s="2"/>
      <x:c r="M99" s="2"/>
      <x:c r="N99" s="2"/>
      <x:c r="O99" s="2"/>
    </x:row>
    <x:row r="100" ht="24" customHeight="1">
      <x:c r="A100" s="1"/>
      <x:c r="B100" s="1"/>
      <x:c r="C100" s="2"/>
      <x:c r="D100" s="2"/>
      <x:c r="E100" s="2"/>
      <x:c r="F100" s="2"/>
      <x:c r="G100" s="2"/>
      <x:c r="H100" s="2"/>
      <x:c r="I100" s="2"/>
      <x:c r="J100" s="2"/>
      <x:c r="K100" s="2"/>
      <x:c r="L100" s="2"/>
      <x:c r="M100" s="2"/>
      <x:c r="N100" s="2"/>
      <x:c r="O100" s="2"/>
    </x:row>
  </x:sheetData>
  <x:conditionalFormatting sqref="E34:E39">
    <x:cfRule type="containsText" dxfId="8" priority="1" operator="containsText" text="Missing"/>
    <x:cfRule type="containsText" dxfId="9" priority="2" operator="containsText" text="Invalid"/>
    <x:cfRule type="containsText" dxfId="10" priority="3" operator="containsText" text="Open"/>
    <x:cfRule type="containsText" dxfId="11" priority="4" operator="containsText" text="Walk"/>
    <x:cfRule type="containsText" dxfId="12" priority="5" operator="containsText" text="Above"/>
    <x:cfRule type="containsText" dxfId="13" priority="6" operator="containsText" text="Gap"/>
    <x:cfRule type="containsText" dxfId="14" priority="7" operator="containsText" text="Expired"/>
    <x:cfRule type="containsText" dxfId="15" priority="8" operator="containsText" text="Extend"/>
  </x:conditionalFormatting>
  <x:dataValidations count="6">
    <x:dataValidation type="list" sqref="E7">
      <x:formula1>"Yes,No"</x:formula1>
    </x:dataValidation>
    <x:dataValidation type="list" sqref="E11">
      <x:formula1>"Yes,No"</x:formula1>
    </x:dataValidation>
    <x:dataValidation type="list" sqref="E15">
      <x:formula1>"Yes,No"</x:formula1>
    </x:dataValidation>
    <x:dataValidation type="list" sqref="E19">
      <x:formula1>"Yes,No"</x:formula1>
    </x:dataValidation>
    <x:dataValidation type="list" sqref="E23">
      <x:formula1>"Yes,No"</x:formula1>
    </x:dataValidation>
    <x:dataValidation type="list" sqref="E27">
      <x:formula1>"Yes,No"</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pane xSplit="4" ySplit="6" topLeftCell="E7" activePane="bottomRight" state="frozen"/>
    </x:sheetView>
  </x:sheetViews>
  <x:sheetFormatPr defaultRowHeight="15"/>
  <x:cols>
    <x:col min="1" max="1" width="2.5" hidden="0" customWidth="1"/>
    <x:col min="2" max="2" width="2.5" hidden="0" customWidth="1"/>
    <x:col min="3" max="3" width="10" hidden="0" customWidth="1"/>
    <x:col min="4" max="4" width="22" hidden="0" customWidth="1"/>
    <x:col min="5" max="5" width="11" hidden="0" customWidth="1"/>
    <x:col min="6" max="6" width="14" hidden="0" customWidth="1"/>
    <x:col min="7" max="7" width="14" hidden="0" customWidth="1"/>
    <x:col min="8" max="8" width="24" hidden="0" customWidth="1"/>
    <x:col min="9" max="9" width="35" hidden="0" customWidth="1"/>
    <x:col min="10" max="10" width="35" hidden="0" customWidth="1"/>
    <x:col min="11" max="11" width="35" hidden="0" customWidth="1"/>
    <x:col min="12" max="12" width="14" hidden="0" customWidth="1"/>
    <x:col min="13" max="13" width="13" hidden="0" customWidth="1"/>
    <x:col min="14" max="14" width="35" hidden="0" customWidth="1"/>
    <x:col min="15" max="15" width="26" hidden="0" customWidth="1"/>
  </x:cols>
  <x:sheetData>
    <x:row r="1" ht="24" customHeight="1">
      <x:c r="A1" s="1"/>
      <x:c r="B1" s="1"/>
      <x:c r="C1" s="2"/>
      <x:c r="D1" s="2"/>
      <x:c r="E1" s="2"/>
      <x:c r="F1" s="2"/>
      <x:c r="G1" s="2"/>
      <x:c r="H1" s="2"/>
      <x:c r="I1" s="2"/>
      <x:c r="J1" s="2"/>
      <x:c r="K1" s="2"/>
      <x:c r="L1" s="2"/>
      <x:c r="M1" s="2"/>
      <x:c r="N1" s="2"/>
      <x:c r="O1" s="2"/>
    </x:row>
    <x:row r="2" ht="24" customHeight="1">
      <x:c r="A2" s="1"/>
      <x:c r="B2" s="1"/>
      <x:c r="C2" s="3" t="str">
        <x:v>Conditions</x:v>
      </x:c>
      <x:c r="D2" s="2"/>
      <x:c r="E2" s="2"/>
      <x:c r="F2" s="2"/>
      <x:c r="G2" s="2"/>
      <x:c r="H2" s="2"/>
      <x:c r="I2" s="2"/>
      <x:c r="J2" s="2"/>
      <x:c r="K2" s="2"/>
      <x:c r="L2" s="2"/>
      <x:c r="M2" s="2"/>
      <x:c r="N2" s="2"/>
      <x:c r="O2" s="2"/>
    </x:row>
    <x:row r="3" ht="24" customHeight="1">
      <x:c r="A3" s="1"/>
      <x:c r="B3" s="1"/>
      <x:c r="C3" s="8" t="str">
        <x:v>Assumption examples. Replace role placeholders with named owners and evidence before advancing.</x:v>
      </x:c>
      <x:c r="D3" s="2"/>
      <x:c r="E3" s="2"/>
      <x:c r="F3" s="2"/>
      <x:c r="G3" s="2"/>
      <x:c r="H3" s="2"/>
      <x:c r="I3" s="2"/>
      <x:c r="J3" s="2"/>
      <x:c r="K3" s="2"/>
      <x:c r="L3" s="2"/>
      <x:c r="M3" s="2"/>
      <x:c r="N3" s="2"/>
      <x:c r="O3" s="2"/>
    </x:row>
    <x:row r="4" ht="24" customHeight="1">
      <x:c r="A4" s="1"/>
      <x:c r="B4" s="1"/>
      <x:c r="C4" s="2"/>
      <x:c r="D4" s="2"/>
      <x:c r="E4" s="2"/>
      <x:c r="F4" s="2"/>
      <x:c r="G4" s="2" t="str">
        <x:v>Case selected</x:v>
      </x:c>
      <x:c r="H4" s="7" t="str">
        <x:f>'Dashboard'!H4</x:f>
        <x:v>Base</x:v>
      </x:c>
      <x:c r="I4" s="2"/>
      <x:c r="J4" s="2"/>
      <x:c r="K4" s="2"/>
      <x:c r="L4" s="2"/>
      <x:c r="M4" s="2"/>
      <x:c r="N4" s="2"/>
      <x:c r="O4" s="2"/>
    </x:row>
    <x:row r="5" ht="24" customHeight="1">
      <x:c r="A5" s="1"/>
      <x:c r="B5" s="1"/>
      <x:c r="C5" s="2"/>
      <x:c r="D5" s="2"/>
      <x:c r="E5" s="2"/>
      <x:c r="F5" s="2"/>
      <x:c r="G5" s="2"/>
      <x:c r="H5" s="2"/>
      <x:c r="I5" s="2"/>
      <x:c r="J5" s="2"/>
      <x:c r="K5" s="2"/>
      <x:c r="L5" s="2"/>
      <x:c r="M5" s="2"/>
      <x:c r="N5" s="2"/>
      <x:c r="O5" s="2"/>
    </x:row>
    <x:row r="6" ht="40" customHeight="1">
      <x:c r="A6" s="1"/>
      <x:c r="B6" s="1"/>
      <x:c r="C6" s="12" t="str">
        <x:v>ID</x:v>
      </x:c>
      <x:c r="D6" s="12" t="str">
        <x:v>Condition / risk</x:v>
      </x:c>
      <x:c r="E6" s="12" t="str">
        <x:v>Required?</x:v>
      </x:c>
      <x:c r="F6" s="12" t="str">
        <x:v>Risk bearer</x:v>
      </x:c>
      <x:c r="G6" s="12" t="str">
        <x:v>Decision</x:v>
      </x:c>
      <x:c r="H6" s="12" t="str">
        <x:v>Named owner</x:v>
      </x:c>
      <x:c r="I6" s="12" t="str">
        <x:v>Evidence needed / obtained</x:v>
      </x:c>
      <x:c r="J6" s="12" t="str">
        <x:v>Required action</x:v>
      </x:c>
      <x:c r="K6" s="12" t="str">
        <x:v>Resolution / protection</x:v>
      </x:c>
      <x:c r="L6" s="12" t="str">
        <x:v>Due date</x:v>
      </x:c>
      <x:c r="M6" s="12" t="str">
        <x:v>Status</x:v>
      </x:c>
      <x:c r="N6" s="12" t="str">
        <x:v>Buyer / seller consequence</x:v>
      </x:c>
      <x:c r="O6" s="12" t="str">
        <x:v>Readiness</x:v>
      </x:c>
    </x:row>
    <x:row r="7" ht="88" customHeight="1">
      <x:c r="A7" s="1"/>
      <x:c r="B7" s="1"/>
      <x:c r="C7" s="16" t="str">
        <x:v>R01</x:v>
      </x:c>
      <x:c r="D7" s="16" t="str">
        <x:v>Financing availability</x:v>
      </x:c>
      <x:c r="E7" s="16" t="str">
        <x:v>Yes</x:v>
      </x:c>
      <x:c r="F7" s="16" t="str">
        <x:v>Buyer</x:v>
      </x:c>
      <x:c r="G7" s="16" t="str">
        <x:v>Protect</x:v>
      </x:c>
      <x:c r="H7" s="16"/>
      <x:c r="I7" s="16" t="str">
        <x:v>Executed commitment and draw conditions</x:v>
      </x:c>
      <x:c r="J7" s="16" t="str">
        <x:v>Confirm amount, funding date and conditions</x:v>
      </x:c>
      <x:c r="K7" s="16"/>
      <x:c r="L7" s="21" t="n">
        <x:v>46296</x:v>
      </x:c>
      <x:c r="M7" s="51" t="str">
        <x:v>Open</x:v>
      </x:c>
      <x:c r="N7" s="16" t="str">
        <x:v>Buyer funding gap; seller closing certainty</x:v>
      </x:c>
      <x:c r="O7" s="48" t="str">
        <x:f>IF(E7="No","Excluded",IF(E7&lt;&gt;"Yes","Invalid requirement",IF(OR(COUNTIFS($C$7:$C$20,C7)&lt;&gt;1,C7=""),"Invalid ID",IF(G7="Walk","Walk",IF(OR(COUNTBLANK(D7:K7)&gt;0,N7="",NOT(ISNUMBER(L7)),AND(F7&lt;&gt;"Buyer",F7&lt;&gt;"Seller",F7&lt;&gt;"Shared"),AND(G7&lt;&gt;"Investigate",G7&lt;&gt;"Price",G7&lt;&gt;"Protect")),"Missing owner / evidence / resolution",IF(M7="Closed","Closed",IF(M7="Open","Open","Invalid status")))))))</x:f>
        <x:v>Missing owner / evidence / resolution</x:v>
      </x:c>
    </x:row>
    <x:row r="8" ht="88" customHeight="1">
      <x:c r="A8" s="1"/>
      <x:c r="B8" s="1"/>
      <x:c r="C8" s="16" t="str">
        <x:v>R02</x:v>
      </x:c>
      <x:c r="D8" s="16" t="str">
        <x:v>Buyer approval</x:v>
      </x:c>
      <x:c r="E8" s="16" t="str">
        <x:v>Yes</x:v>
      </x:c>
      <x:c r="F8" s="16" t="str">
        <x:v>Buyer</x:v>
      </x:c>
      <x:c r="G8" s="16" t="str">
        <x:v>Investigate</x:v>
      </x:c>
      <x:c r="H8" s="16"/>
      <x:c r="I8" s="16" t="str">
        <x:v>Authorized price and decision record</x:v>
      </x:c>
      <x:c r="J8" s="16" t="str">
        <x:v>Obtain approval on this structure and ceiling</x:v>
      </x:c>
      <x:c r="K8" s="16"/>
      <x:c r="L8" s="21" t="n">
        <x:v>46296</x:v>
      </x:c>
      <x:c r="M8" s="51" t="str">
        <x:v>Open</x:v>
      </x:c>
      <x:c r="N8" s="16" t="str">
        <x:v>Buyer may lack authority to sign</x:v>
      </x:c>
      <x:c r="O8" s="48" t="str">
        <x:f>IF(E8="No","Excluded",IF(E8&lt;&gt;"Yes","Invalid requirement",IF(OR(COUNTIFS($C$7:$C$20,C8)&lt;&gt;1,C8=""),"Invalid ID",IF(G8="Walk","Walk",IF(OR(COUNTBLANK(D8:K8)&gt;0,N8="",NOT(ISNUMBER(L8)),AND(F8&lt;&gt;"Buyer",F8&lt;&gt;"Seller",F8&lt;&gt;"Shared"),AND(G8&lt;&gt;"Investigate",G8&lt;&gt;"Price",G8&lt;&gt;"Protect")),"Missing owner / evidence / resolution",IF(M8="Closed","Closed",IF(M8="Open","Open","Invalid status")))))))</x:f>
        <x:v>Missing owner / evidence / resolution</x:v>
      </x:c>
    </x:row>
    <x:row r="9" ht="88" customHeight="1">
      <x:c r="A9" s="1"/>
      <x:c r="B9" s="1"/>
      <x:c r="C9" s="16" t="str">
        <x:v>R03</x:v>
      </x:c>
      <x:c r="D9" s="16" t="str">
        <x:v>Seller authority / consent</x:v>
      </x:c>
      <x:c r="E9" s="16" t="str">
        <x:v>Yes</x:v>
      </x:c>
      <x:c r="F9" s="16" t="str">
        <x:v>Seller</x:v>
      </x:c>
      <x:c r="G9" s="16" t="str">
        <x:v>Investigate</x:v>
      </x:c>
      <x:c r="H9" s="16"/>
      <x:c r="I9" s="16" t="str">
        <x:v>Cap table, vote and delivery authority</x:v>
      </x:c>
      <x:c r="J9" s="16" t="str">
        <x:v>Confirm who can deliver the company</x:v>
      </x:c>
      <x:c r="K9" s="16"/>
      <x:c r="L9" s="21" t="n">
        <x:v>46296</x:v>
      </x:c>
      <x:c r="M9" s="51" t="str">
        <x:v>Open</x:v>
      </x:c>
      <x:c r="N9" s="16" t="str">
        <x:v>Seller cannot promise unsupported control</x:v>
      </x:c>
      <x:c r="O9" s="48" t="str">
        <x:f>IF(E9="No","Excluded",IF(E9&lt;&gt;"Yes","Invalid requirement",IF(OR(COUNTIFS($C$7:$C$20,C9)&lt;&gt;1,C9=""),"Invalid ID",IF(G9="Walk","Walk",IF(OR(COUNTBLANK(D9:K9)&gt;0,N9="",NOT(ISNUMBER(L9)),AND(F9&lt;&gt;"Buyer",F9&lt;&gt;"Seller",F9&lt;&gt;"Shared"),AND(G9&lt;&gt;"Investigate",G9&lt;&gt;"Price",G9&lt;&gt;"Protect")),"Missing owner / evidence / resolution",IF(M9="Closed","Closed",IF(M9="Open","Open","Invalid status")))))))</x:f>
        <x:v>Missing owner / evidence / resolution</x:v>
      </x:c>
    </x:row>
    <x:row r="10" ht="88" customHeight="1">
      <x:c r="A10" s="1"/>
      <x:c r="B10" s="1"/>
      <x:c r="C10" s="16" t="str">
        <x:v>R04</x:v>
      </x:c>
      <x:c r="D10" s="16" t="str">
        <x:v>Contract / license consents</x:v>
      </x:c>
      <x:c r="E10" s="16" t="str">
        <x:v>Yes</x:v>
      </x:c>
      <x:c r="F10" s="16" t="str">
        <x:v>Shared</x:v>
      </x:c>
      <x:c r="G10" s="16" t="str">
        <x:v>Protect</x:v>
      </x:c>
      <x:c r="H10" s="16"/>
      <x:c r="I10" s="16" t="str">
        <x:v>Change-of-control and assignment terms</x:v>
      </x:c>
      <x:c r="J10" s="16" t="str">
        <x:v>Secure required consents and preserve workflow</x:v>
      </x:c>
      <x:c r="K10" s="16"/>
      <x:c r="L10" s="21" t="n">
        <x:v>46305</x:v>
      </x:c>
      <x:c r="M10" s="51" t="str">
        <x:v>Open</x:v>
      </x:c>
      <x:c r="N10" s="16" t="str">
        <x:v>Revenue or operating rights may not transfer</x:v>
      </x:c>
      <x:c r="O10" s="48" t="str">
        <x:f>IF(E10="No","Excluded",IF(E10&lt;&gt;"Yes","Invalid requirement",IF(OR(COUNTIFS($C$7:$C$20,C10)&lt;&gt;1,C10=""),"Invalid ID",IF(G10="Walk","Walk",IF(OR(COUNTBLANK(D10:K10)&gt;0,N10="",NOT(ISNUMBER(L10)),AND(F10&lt;&gt;"Buyer",F10&lt;&gt;"Seller",F10&lt;&gt;"Shared"),AND(G10&lt;&gt;"Investigate",G10&lt;&gt;"Price",G10&lt;&gt;"Protect")),"Missing owner / evidence / resolution",IF(M10="Closed","Closed",IF(M10="Open","Open","Invalid status")))))))</x:f>
        <x:v>Missing owner / evidence / resolution</x:v>
      </x:c>
    </x:row>
    <x:row r="11" ht="88" customHeight="1">
      <x:c r="A11" s="1"/>
      <x:c r="B11" s="1"/>
      <x:c r="C11" s="16" t="str">
        <x:v>R05</x:v>
      </x:c>
      <x:c r="D11" s="16" t="str">
        <x:v>Earnout definition / control</x:v>
      </x:c>
      <x:c r="E11" s="16" t="str">
        <x:v>Yes</x:v>
      </x:c>
      <x:c r="F11" s="16" t="str">
        <x:v>Shared</x:v>
      </x:c>
      <x:c r="G11" s="16" t="str">
        <x:v>Protect</x:v>
      </x:c>
      <x:c r="H11" s="16"/>
      <x:c r="I11" s="16" t="str">
        <x:v>Metrics, accounting, integration and dispute terms</x:v>
      </x:c>
      <x:c r="J11" s="16" t="str">
        <x:v>Define measurement and who can influence it</x:v>
      </x:c>
      <x:c r="K11" s="16"/>
      <x:c r="L11" s="21" t="n">
        <x:v>46296</x:v>
      </x:c>
      <x:c r="M11" s="51" t="str">
        <x:v>Open</x:v>
      </x:c>
      <x:c r="N11" s="16" t="str">
        <x:v>Buyer integration and seller payment conflict</x:v>
      </x:c>
      <x:c r="O11" s="48" t="str">
        <x:f>IF(E11="No","Excluded",IF(E11&lt;&gt;"Yes","Invalid requirement",IF(OR(COUNTIFS($C$7:$C$20,C11)&lt;&gt;1,C11=""),"Invalid ID",IF(G11="Walk","Walk",IF(OR(COUNTBLANK(D11:K11)&gt;0,N11="",NOT(ISNUMBER(L11)),AND(F11&lt;&gt;"Buyer",F11&lt;&gt;"Seller",F11&lt;&gt;"Shared"),AND(G11&lt;&gt;"Investigate",G11&lt;&gt;"Price",G11&lt;&gt;"Protect")),"Missing owner / evidence / resolution",IF(M11="Closed","Closed",IF(M11="Open","Open","Invalid status")))))))</x:f>
        <x:v>Missing owner / evidence / resolution</x:v>
      </x:c>
    </x:row>
    <x:row r="12" ht="88" customHeight="1">
      <x:c r="A12" s="1"/>
      <x:c r="B12" s="1"/>
      <x:c r="C12" s="16" t="str">
        <x:v>R06</x:v>
      </x:c>
      <x:c r="D12" s="16" t="str">
        <x:v>NWC peg / debt perimeter</x:v>
      </x:c>
      <x:c r="E12" s="16" t="str">
        <x:v>Yes</x:v>
      </x:c>
      <x:c r="F12" s="16" t="str">
        <x:v>Shared</x:v>
      </x:c>
      <x:c r="G12" s="16" t="str">
        <x:v>Price</x:v>
      </x:c>
      <x:c r="H12" s="16"/>
      <x:c r="I12" s="16" t="str">
        <x:v>Agreed accounting policies and debt schedule</x:v>
      </x:c>
      <x:c r="J12" s="16" t="str">
        <x:v>Test normal NWC and classify every obligation once</x:v>
      </x:c>
      <x:c r="K12" s="16"/>
      <x:c r="L12" s="21" t="n">
        <x:v>46296</x:v>
      </x:c>
      <x:c r="M12" s="51" t="str">
        <x:v>Open</x:v>
      </x:c>
      <x:c r="N12" s="16" t="str">
        <x:v>Seller true-up and buyer cash requirements change</x:v>
      </x:c>
      <x:c r="O12" s="48" t="str">
        <x:f>IF(E12="No","Excluded",IF(E12&lt;&gt;"Yes","Invalid requirement",IF(OR(COUNTIFS($C$7:$C$20,C12)&lt;&gt;1,C12=""),"Invalid ID",IF(G12="Walk","Walk",IF(OR(COUNTBLANK(D12:K12)&gt;0,N12="",NOT(ISNUMBER(L12)),AND(F12&lt;&gt;"Buyer",F12&lt;&gt;"Seller",F12&lt;&gt;"Shared"),AND(G12&lt;&gt;"Investigate",G12&lt;&gt;"Price",G12&lt;&gt;"Protect")),"Missing owner / evidence / resolution",IF(M12="Closed","Closed",IF(M12="Open","Open","Invalid status")))))))</x:f>
        <x:v>Missing owner / evidence / resolution</x:v>
      </x:c>
    </x:row>
    <x:row r="13" ht="88" customHeight="1">
      <x:c r="A13" s="1"/>
      <x:c r="B13" s="1"/>
      <x:c r="C13" s="16" t="str">
        <x:v>R07</x:v>
      </x:c>
      <x:c r="D13" s="16" t="str">
        <x:v>Escrow / holdback recovery</x:v>
      </x:c>
      <x:c r="E13" s="16" t="str">
        <x:v>Yes</x:v>
      </x:c>
      <x:c r="F13" s="16" t="str">
        <x:v>Shared</x:v>
      </x:c>
      <x:c r="G13" s="16" t="str">
        <x:v>Protect</x:v>
      </x:c>
      <x:c r="H13" s="16"/>
      <x:c r="I13" s="16" t="str">
        <x:v>Release, claim and credit support terms</x:v>
      </x:c>
      <x:c r="J13" s="16" t="str">
        <x:v>Test recovery, release timing and seller credit risk</x:v>
      </x:c>
      <x:c r="K13" s="16"/>
      <x:c r="L13" s="21" t="n">
        <x:v>46296</x:v>
      </x:c>
      <x:c r="M13" s="51" t="str">
        <x:v>Open</x:v>
      </x:c>
      <x:c r="N13" s="16" t="str">
        <x:v>Escrow is funded but does not assure recovery</x:v>
      </x:c>
      <x:c r="O13" s="48" t="str">
        <x:f>IF(E13="No","Excluded",IF(E13&lt;&gt;"Yes","Invalid requirement",IF(OR(COUNTIFS($C$7:$C$20,C13)&lt;&gt;1,C13=""),"Invalid ID",IF(G13="Walk","Walk",IF(OR(COUNTBLANK(D13:K13)&gt;0,N13="",NOT(ISNUMBER(L13)),AND(F13&lt;&gt;"Buyer",F13&lt;&gt;"Seller",F13&lt;&gt;"Shared"),AND(G13&lt;&gt;"Investigate",G13&lt;&gt;"Price",G13&lt;&gt;"Protect")),"Missing owner / evidence / resolution",IF(M13="Closed","Closed",IF(M13="Open","Open","Invalid status")))))))</x:f>
        <x:v>Missing owner / evidence / resolution</x:v>
      </x:c>
    </x:row>
    <x:row r="14" ht="88" customHeight="1">
      <x:c r="A14" s="1"/>
      <x:c r="B14" s="1"/>
      <x:c r="C14" s="16" t="str">
        <x:v>R08</x:v>
      </x:c>
      <x:c r="D14" s="16" t="str">
        <x:v>Rollover governance</x:v>
      </x:c>
      <x:c r="E14" s="16" t="str">
        <x:v>Yes</x:v>
      </x:c>
      <x:c r="F14" s="16" t="str">
        <x:v>Shared</x:v>
      </x:c>
      <x:c r="G14" s="16" t="str">
        <x:v>Protect</x:v>
      </x:c>
      <x:c r="H14" s="16"/>
      <x:c r="I14" s="16" t="str">
        <x:v>Issuer, capital, voting, dilution and exit rights</x:v>
      </x:c>
      <x:c r="J14" s="16" t="str">
        <x:v>Agree economic alignment and decision authority</x:v>
      </x:c>
      <x:c r="K14" s="16"/>
      <x:c r="L14" s="21" t="n">
        <x:v>46296</x:v>
      </x:c>
      <x:c r="M14" s="51" t="str">
        <x:v>Open</x:v>
      </x:c>
      <x:c r="N14" s="16" t="str">
        <x:v>Rollover dollars do not establish control</x:v>
      </x:c>
      <x:c r="O14" s="48" t="str">
        <x:f>IF(E14="No","Excluded",IF(E14&lt;&gt;"Yes","Invalid requirement",IF(OR(COUNTIFS($C$7:$C$20,C14)&lt;&gt;1,C14=""),"Invalid ID",IF(G14="Walk","Walk",IF(OR(COUNTBLANK(D14:K14)&gt;0,N14="",NOT(ISNUMBER(L14)),AND(F14&lt;&gt;"Buyer",F14&lt;&gt;"Seller",F14&lt;&gt;"Shared"),AND(G14&lt;&gt;"Investigate",G14&lt;&gt;"Price",G14&lt;&gt;"Protect")),"Missing owner / evidence / resolution",IF(M14="Closed","Closed",IF(M14="Open","Open","Invalid status")))))))</x:f>
        <x:v>Missing owner / evidence / resolution</x:v>
      </x:c>
    </x:row>
    <x:row r="15" ht="88" customHeight="1">
      <x:c r="A15" s="1"/>
      <x:c r="B15" s="1"/>
      <x:c r="C15" s="16" t="str">
        <x:v>R09</x:v>
      </x:c>
      <x:c r="D15" s="16" t="str">
        <x:v>Exclusivity / extension</x:v>
      </x:c>
      <x:c r="E15" s="16" t="str">
        <x:v>Yes</x:v>
      </x:c>
      <x:c r="F15" s="16" t="str">
        <x:v>Shared</x:v>
      </x:c>
      <x:c r="G15" s="16" t="str">
        <x:v>Investigate</x:v>
      </x:c>
      <x:c r="H15" s="16"/>
      <x:c r="I15" s="16" t="str">
        <x:v>Dated diligence plan and extension rationale</x:v>
      </x:c>
      <x:c r="J15" s="16" t="str">
        <x:v>Tie exclusivity to deliverables and next decision</x:v>
      </x:c>
      <x:c r="K15" s="16"/>
      <x:c r="L15" s="21" t="n">
        <x:v>46310</x:v>
      </x:c>
      <x:c r="M15" s="51" t="str">
        <x:v>Open</x:v>
      </x:c>
      <x:c r="N15" s="16" t="str">
        <x:v>Buyer process cost; seller lost alternatives</x:v>
      </x:c>
      <x:c r="O15" s="48" t="str">
        <x:f>IF(E15="No","Excluded",IF(E15&lt;&gt;"Yes","Invalid requirement",IF(OR(COUNTIFS($C$7:$C$20,C15)&lt;&gt;1,C15=""),"Invalid ID",IF(G15="Walk","Walk",IF(OR(COUNTBLANK(D15:K15)&gt;0,N15="",NOT(ISNUMBER(L15)),AND(F15&lt;&gt;"Buyer",F15&lt;&gt;"Seller",F15&lt;&gt;"Shared"),AND(G15&lt;&gt;"Investigate",G15&lt;&gt;"Price",G15&lt;&gt;"Protect")),"Missing owner / evidence / resolution",IF(M15="Closed","Closed",IF(M15="Open","Open","Invalid status")))))))</x:f>
        <x:v>Missing owner / evidence / resolution</x:v>
      </x:c>
    </x:row>
    <x:row r="16" ht="88" customHeight="1">
      <x:c r="A16" s="1"/>
      <x:c r="B16" s="1"/>
      <x:c r="C16" s="16" t="str">
        <x:v>R10</x:v>
      </x:c>
      <x:c r="D16" s="16" t="str">
        <x:v>Unpriced liability / veto</x:v>
      </x:c>
      <x:c r="E16" s="16" t="str">
        <x:v>Yes</x:v>
      </x:c>
      <x:c r="F16" s="16" t="str">
        <x:v>Buyer</x:v>
      </x:c>
      <x:c r="G16" s="16" t="str">
        <x:v>Investigate</x:v>
      </x:c>
      <x:c r="H16" s="16"/>
      <x:c r="I16" s="16" t="str">
        <x:v>Known liabilities and unresolved findings</x:v>
      </x:c>
      <x:c r="J16" s="16" t="str">
        <x:v>Classify each as Investigate, Price, Protect or Walk</x:v>
      </x:c>
      <x:c r="K16" s="16"/>
      <x:c r="L16" s="21" t="n">
        <x:v>46296</x:v>
      </x:c>
      <x:c r="M16" s="51" t="str">
        <x:v>Open</x:v>
      </x:c>
      <x:c r="N16" s="16" t="str">
        <x:v>Unknowns can exceed modeled consideration</x:v>
      </x:c>
      <x:c r="O16" s="48" t="str">
        <x:f>IF(E16="No","Excluded",IF(E16&lt;&gt;"Yes","Invalid requirement",IF(OR(COUNTIFS($C$7:$C$20,C16)&lt;&gt;1,C16=""),"Invalid ID",IF(G16="Walk","Walk",IF(OR(COUNTBLANK(D16:K16)&gt;0,N16="",NOT(ISNUMBER(L16)),AND(F16&lt;&gt;"Buyer",F16&lt;&gt;"Seller",F16&lt;&gt;"Shared"),AND(G16&lt;&gt;"Investigate",G16&lt;&gt;"Price",G16&lt;&gt;"Protect")),"Missing owner / evidence / resolution",IF(M16="Closed","Closed",IF(M16="Open","Open","Invalid status")))))))</x:f>
        <x:v>Missing owner / evidence / resolution</x:v>
      </x:c>
    </x:row>
    <x:row r="17" ht="88" customHeight="1">
      <x:c r="A17" s="1"/>
      <x:c r="B17" s="1"/>
      <x:c r="C17" s="16" t="str">
        <x:v>R11</x:v>
      </x:c>
      <x:c r="D17" s="16"/>
      <x:c r="E17" s="16" t="str">
        <x:v>No</x:v>
      </x:c>
      <x:c r="F17" s="16"/>
      <x:c r="G17" s="16"/>
      <x:c r="H17" s="16"/>
      <x:c r="I17" s="16"/>
      <x:c r="J17" s="16"/>
      <x:c r="K17" s="16"/>
      <x:c r="L17" s="21"/>
      <x:c r="M17" s="51" t="str">
        <x:v>Open</x:v>
      </x:c>
      <x:c r="N17" s="16"/>
      <x:c r="O17" s="48" t="str">
        <x:f>IF(E17="No","Excluded",IF(E17&lt;&gt;"Yes","Invalid requirement",IF(OR(COUNTIFS($C$7:$C$20,C17)&lt;&gt;1,C17=""),"Invalid ID",IF(G17="Walk","Walk",IF(OR(COUNTBLANK(D17:K17)&gt;0,N17="",NOT(ISNUMBER(L17)),AND(F17&lt;&gt;"Buyer",F17&lt;&gt;"Seller",F17&lt;&gt;"Shared"),AND(G17&lt;&gt;"Investigate",G17&lt;&gt;"Price",G17&lt;&gt;"Protect")),"Missing owner / evidence / resolution",IF(M17="Closed","Closed",IF(M17="Open","Open","Invalid status")))))))</x:f>
        <x:v>Excluded</x:v>
      </x:c>
    </x:row>
    <x:row r="18" ht="88" customHeight="1">
      <x:c r="A18" s="1"/>
      <x:c r="B18" s="1"/>
      <x:c r="C18" s="16" t="str">
        <x:v>R12</x:v>
      </x:c>
      <x:c r="D18" s="16"/>
      <x:c r="E18" s="16" t="str">
        <x:v>No</x:v>
      </x:c>
      <x:c r="F18" s="16"/>
      <x:c r="G18" s="16"/>
      <x:c r="H18" s="16"/>
      <x:c r="I18" s="16"/>
      <x:c r="J18" s="16"/>
      <x:c r="K18" s="16"/>
      <x:c r="L18" s="21"/>
      <x:c r="M18" s="51" t="str">
        <x:v>Open</x:v>
      </x:c>
      <x:c r="N18" s="16"/>
      <x:c r="O18" s="48" t="str">
        <x:f>IF(E18="No","Excluded",IF(E18&lt;&gt;"Yes","Invalid requirement",IF(OR(COUNTIFS($C$7:$C$20,C18)&lt;&gt;1,C18=""),"Invalid ID",IF(G18="Walk","Walk",IF(OR(COUNTBLANK(D18:K18)&gt;0,N18="",NOT(ISNUMBER(L18)),AND(F18&lt;&gt;"Buyer",F18&lt;&gt;"Seller",F18&lt;&gt;"Shared"),AND(G18&lt;&gt;"Investigate",G18&lt;&gt;"Price",G18&lt;&gt;"Protect")),"Missing owner / evidence / resolution",IF(M18="Closed","Closed",IF(M18="Open","Open","Invalid status")))))))</x:f>
        <x:v>Excluded</x:v>
      </x:c>
    </x:row>
    <x:row r="19" ht="88" customHeight="1">
      <x:c r="A19" s="1"/>
      <x:c r="B19" s="1"/>
      <x:c r="C19" s="16" t="str">
        <x:v>R13</x:v>
      </x:c>
      <x:c r="D19" s="16"/>
      <x:c r="E19" s="16" t="str">
        <x:v>No</x:v>
      </x:c>
      <x:c r="F19" s="16"/>
      <x:c r="G19" s="16"/>
      <x:c r="H19" s="16"/>
      <x:c r="I19" s="16"/>
      <x:c r="J19" s="16"/>
      <x:c r="K19" s="16"/>
      <x:c r="L19" s="21"/>
      <x:c r="M19" s="51" t="str">
        <x:v>Open</x:v>
      </x:c>
      <x:c r="N19" s="16"/>
      <x:c r="O19" s="48" t="str">
        <x:f>IF(E19="No","Excluded",IF(E19&lt;&gt;"Yes","Invalid requirement",IF(OR(COUNTIFS($C$7:$C$20,C19)&lt;&gt;1,C19=""),"Invalid ID",IF(G19="Walk","Walk",IF(OR(COUNTBLANK(D19:K19)&gt;0,N19="",NOT(ISNUMBER(L19)),AND(F19&lt;&gt;"Buyer",F19&lt;&gt;"Seller",F19&lt;&gt;"Shared"),AND(G19&lt;&gt;"Investigate",G19&lt;&gt;"Price",G19&lt;&gt;"Protect")),"Missing owner / evidence / resolution",IF(M19="Closed","Closed",IF(M19="Open","Open","Invalid status")))))))</x:f>
        <x:v>Excluded</x:v>
      </x:c>
    </x:row>
    <x:row r="20" ht="88" customHeight="1">
      <x:c r="A20" s="1"/>
      <x:c r="B20" s="1"/>
      <x:c r="C20" s="16" t="str">
        <x:v>R14</x:v>
      </x:c>
      <x:c r="D20" s="16"/>
      <x:c r="E20" s="16" t="str">
        <x:v>No</x:v>
      </x:c>
      <x:c r="F20" s="16"/>
      <x:c r="G20" s="16"/>
      <x:c r="H20" s="16"/>
      <x:c r="I20" s="16"/>
      <x:c r="J20" s="16"/>
      <x:c r="K20" s="16"/>
      <x:c r="L20" s="21"/>
      <x:c r="M20" s="51" t="str">
        <x:v>Open</x:v>
      </x:c>
      <x:c r="N20" s="16"/>
      <x:c r="O20" s="48" t="str">
        <x:f>IF(E20="No","Excluded",IF(E20&lt;&gt;"Yes","Invalid requirement",IF(OR(COUNTIFS($C$7:$C$20,C20)&lt;&gt;1,C20=""),"Invalid ID",IF(G20="Walk","Walk",IF(OR(COUNTBLANK(D20:K20)&gt;0,N20="",NOT(ISNUMBER(L20)),AND(F20&lt;&gt;"Buyer",F20&lt;&gt;"Seller",F20&lt;&gt;"Shared"),AND(G20&lt;&gt;"Investigate",G20&lt;&gt;"Price",G20&lt;&gt;"Protect")),"Missing owner / evidence / resolution",IF(M20="Closed","Closed",IF(M20="Open","Open","Invalid status")))))))</x:f>
        <x:v>Excluded</x:v>
      </x:c>
    </x:row>
    <x:row r="21" ht="24" customHeight="1">
      <x:c r="A21" s="1"/>
      <x:c r="B21" s="1"/>
      <x:c r="C21" s="2"/>
      <x:c r="D21" s="2"/>
      <x:c r="E21" s="2"/>
      <x:c r="F21" s="2"/>
      <x:c r="G21" s="2"/>
      <x:c r="H21" s="2"/>
      <x:c r="I21" s="2"/>
      <x:c r="J21" s="2"/>
      <x:c r="K21" s="2"/>
      <x:c r="L21" s="2"/>
      <x:c r="M21" s="2"/>
      <x:c r="N21" s="2"/>
      <x:c r="O21" s="2"/>
    </x:row>
    <x:row r="22" ht="24" customHeight="1">
      <x:c r="A22" s="1"/>
      <x:c r="B22" s="1"/>
      <x:c r="C22" s="2"/>
      <x:c r="D22" s="2"/>
      <x:c r="E22" s="2"/>
      <x:c r="F22" s="2"/>
      <x:c r="G22" s="2"/>
      <x:c r="H22" s="2"/>
      <x:c r="I22" s="2"/>
      <x:c r="J22" s="2"/>
      <x:c r="K22" s="2"/>
      <x:c r="L22" s="2"/>
      <x:c r="M22" s="2"/>
      <x:c r="N22" s="2"/>
      <x:c r="O22" s="2"/>
    </x:row>
    <x:row r="23" ht="24" customHeight="1">
      <x:c r="A23" s="1"/>
      <x:c r="B23" s="1"/>
      <x:c r="C23" s="8" t="str">
        <x:v>Closed requires a named owner, evidence, action, resolution, due date and consequence. No formula grants approval.</x:v>
      </x:c>
      <x:c r="D23" s="2"/>
      <x:c r="E23" s="2"/>
      <x:c r="F23" s="2"/>
      <x:c r="G23" s="2"/>
      <x:c r="H23" s="2"/>
      <x:c r="I23" s="2"/>
      <x:c r="J23" s="2"/>
      <x:c r="K23" s="2"/>
      <x:c r="L23" s="2"/>
      <x:c r="M23" s="2"/>
      <x:c r="N23" s="2"/>
      <x:c r="O23" s="2"/>
    </x:row>
    <x:row r="24" ht="24" customHeight="1">
      <x:c r="A24" s="1"/>
      <x:c r="B24" s="1"/>
      <x:c r="C24" s="2"/>
      <x:c r="D24" s="2"/>
      <x:c r="E24" s="2"/>
      <x:c r="F24" s="2"/>
      <x:c r="G24" s="2"/>
      <x:c r="H24" s="2"/>
      <x:c r="I24" s="2"/>
      <x:c r="J24" s="2"/>
      <x:c r="K24" s="2"/>
      <x:c r="L24" s="2"/>
      <x:c r="M24" s="2"/>
      <x:c r="N24" s="2"/>
      <x:c r="O24" s="2"/>
    </x:row>
    <x:row r="25" ht="24" customHeight="1">
      <x:c r="A25" s="1"/>
      <x:c r="B25" s="1"/>
      <x:c r="C25" s="2"/>
      <x:c r="D25" s="2"/>
      <x:c r="E25" s="2"/>
      <x:c r="F25" s="2"/>
      <x:c r="G25" s="2"/>
      <x:c r="H25" s="2"/>
      <x:c r="I25" s="2"/>
      <x:c r="J25" s="2"/>
      <x:c r="K25" s="2"/>
      <x:c r="L25" s="2"/>
      <x:c r="M25" s="2"/>
      <x:c r="N25" s="2"/>
      <x:c r="O25" s="2"/>
    </x:row>
    <x:row r="26" ht="24" customHeight="1">
      <x:c r="A26" s="1"/>
      <x:c r="B26" s="1"/>
      <x:c r="C26" s="2"/>
      <x:c r="D26" s="2"/>
      <x:c r="E26" s="2"/>
      <x:c r="F26" s="2"/>
      <x:c r="G26" s="2"/>
      <x:c r="H26" s="2"/>
      <x:c r="I26" s="2"/>
      <x:c r="J26" s="2"/>
      <x:c r="K26" s="2"/>
      <x:c r="L26" s="2"/>
      <x:c r="M26" s="2"/>
      <x:c r="N26" s="2"/>
      <x:c r="O26" s="2"/>
    </x:row>
    <x:row r="27" ht="24" customHeight="1">
      <x:c r="A27" s="1"/>
      <x:c r="B27" s="1"/>
      <x:c r="C27" s="2"/>
      <x:c r="D27" s="2"/>
      <x:c r="E27" s="2"/>
      <x:c r="F27" s="2"/>
      <x:c r="G27" s="2"/>
      <x:c r="H27" s="2"/>
      <x:c r="I27" s="2"/>
      <x:c r="J27" s="2"/>
      <x:c r="K27" s="2"/>
      <x:c r="L27" s="2"/>
      <x:c r="M27" s="2"/>
      <x:c r="N27" s="2"/>
      <x:c r="O27" s="2"/>
    </x:row>
    <x:row r="28" ht="24" customHeight="1">
      <x:c r="A28" s="1"/>
      <x:c r="B28" s="1"/>
      <x:c r="C28" s="2"/>
      <x:c r="D28" s="2"/>
      <x:c r="E28" s="2"/>
      <x:c r="F28" s="2"/>
      <x:c r="G28" s="2"/>
      <x:c r="H28" s="2"/>
      <x:c r="I28" s="2"/>
      <x:c r="J28" s="2"/>
      <x:c r="K28" s="2"/>
      <x:c r="L28" s="2"/>
      <x:c r="M28" s="2"/>
      <x:c r="N28" s="2"/>
      <x:c r="O28" s="2"/>
    </x:row>
    <x:row r="29" ht="24" customHeight="1">
      <x:c r="A29" s="1"/>
      <x:c r="B29" s="1"/>
      <x:c r="C29" s="2"/>
      <x:c r="D29" s="2"/>
      <x:c r="E29" s="2"/>
      <x:c r="F29" s="2"/>
      <x:c r="G29" s="2"/>
      <x:c r="H29" s="2"/>
      <x:c r="I29" s="2"/>
      <x:c r="J29" s="2"/>
      <x:c r="K29" s="2"/>
      <x:c r="L29" s="2"/>
      <x:c r="M29" s="2"/>
      <x:c r="N29" s="2"/>
      <x:c r="O29" s="2"/>
    </x:row>
    <x:row r="30" ht="24" customHeight="1">
      <x:c r="A30" s="1"/>
      <x:c r="B30" s="1"/>
      <x:c r="C30" s="2"/>
      <x:c r="D30" s="2"/>
      <x:c r="E30" s="2"/>
      <x:c r="F30" s="2"/>
      <x:c r="G30" s="2"/>
      <x:c r="H30" s="2"/>
      <x:c r="I30" s="2"/>
      <x:c r="J30" s="2"/>
      <x:c r="K30" s="2"/>
      <x:c r="L30" s="2"/>
      <x:c r="M30" s="2"/>
      <x:c r="N30" s="2"/>
      <x:c r="O30" s="2"/>
    </x:row>
    <x:row r="31" ht="24" customHeight="1">
      <x:c r="A31" s="1"/>
      <x:c r="B31" s="1"/>
      <x:c r="C31" s="2"/>
      <x:c r="D31" s="2"/>
      <x:c r="E31" s="2"/>
      <x:c r="F31" s="2"/>
      <x:c r="G31" s="2"/>
      <x:c r="H31" s="2"/>
      <x:c r="I31" s="2"/>
      <x:c r="J31" s="2"/>
      <x:c r="K31" s="2"/>
      <x:c r="L31" s="2"/>
      <x:c r="M31" s="2"/>
      <x:c r="N31" s="2"/>
      <x:c r="O31" s="2"/>
    </x:row>
    <x:row r="32" ht="24" customHeight="1">
      <x:c r="A32" s="1"/>
      <x:c r="B32" s="1"/>
      <x:c r="C32" s="2"/>
      <x:c r="D32" s="2"/>
      <x:c r="E32" s="2"/>
      <x:c r="F32" s="2"/>
      <x:c r="G32" s="2"/>
      <x:c r="H32" s="2"/>
      <x:c r="I32" s="2"/>
      <x:c r="J32" s="2"/>
      <x:c r="K32" s="2"/>
      <x:c r="L32" s="2"/>
      <x:c r="M32" s="2"/>
      <x:c r="N32" s="2"/>
      <x:c r="O32" s="2"/>
    </x:row>
    <x:row r="33" ht="24" customHeight="1">
      <x:c r="A33" s="1"/>
      <x:c r="B33" s="1"/>
      <x:c r="C33" s="2"/>
      <x:c r="D33" s="2"/>
      <x:c r="E33" s="2"/>
      <x:c r="F33" s="2"/>
      <x:c r="G33" s="2"/>
      <x:c r="H33" s="2"/>
      <x:c r="I33" s="2"/>
      <x:c r="J33" s="2"/>
      <x:c r="K33" s="2"/>
      <x:c r="L33" s="2"/>
      <x:c r="M33" s="2"/>
      <x:c r="N33" s="2"/>
      <x:c r="O33" s="2"/>
    </x:row>
    <x:row r="34" ht="24" customHeight="1">
      <x:c r="A34" s="1"/>
      <x:c r="B34" s="1"/>
      <x:c r="C34" s="2"/>
      <x:c r="D34" s="2"/>
      <x:c r="E34" s="2"/>
      <x:c r="F34" s="2"/>
      <x:c r="G34" s="2"/>
      <x:c r="H34" s="2"/>
      <x:c r="I34" s="2"/>
      <x:c r="J34" s="2"/>
      <x:c r="K34" s="2"/>
      <x:c r="L34" s="2"/>
      <x:c r="M34" s="2"/>
      <x:c r="N34" s="2"/>
      <x:c r="O34" s="2"/>
    </x:row>
    <x:row r="35" ht="24" customHeight="1">
      <x:c r="A35" s="1"/>
      <x:c r="B35" s="1"/>
      <x:c r="C35" s="2"/>
      <x:c r="D35" s="2"/>
      <x:c r="E35" s="2"/>
      <x:c r="F35" s="2"/>
      <x:c r="G35" s="2"/>
      <x:c r="H35" s="2"/>
      <x:c r="I35" s="2"/>
      <x:c r="J35" s="2"/>
      <x:c r="K35" s="2"/>
      <x:c r="L35" s="2"/>
      <x:c r="M35" s="2"/>
      <x:c r="N35" s="2"/>
      <x:c r="O35" s="2"/>
    </x:row>
    <x:row r="36" ht="24" customHeight="1">
      <x:c r="A36" s="1"/>
      <x:c r="B36" s="1"/>
      <x:c r="C36" s="2"/>
      <x:c r="D36" s="2"/>
      <x:c r="E36" s="2"/>
      <x:c r="F36" s="2"/>
      <x:c r="G36" s="2"/>
      <x:c r="H36" s="2"/>
      <x:c r="I36" s="2"/>
      <x:c r="J36" s="2"/>
      <x:c r="K36" s="2"/>
      <x:c r="L36" s="2"/>
      <x:c r="M36" s="2"/>
      <x:c r="N36" s="2"/>
      <x:c r="O36" s="2"/>
    </x:row>
    <x:row r="37" ht="24" customHeight="1">
      <x:c r="A37" s="1"/>
      <x:c r="B37" s="1"/>
      <x:c r="C37" s="2"/>
      <x:c r="D37" s="2"/>
      <x:c r="E37" s="2"/>
      <x:c r="F37" s="2"/>
      <x:c r="G37" s="2"/>
      <x:c r="H37" s="2"/>
      <x:c r="I37" s="2"/>
      <x:c r="J37" s="2"/>
      <x:c r="K37" s="2"/>
      <x:c r="L37" s="2"/>
      <x:c r="M37" s="2"/>
      <x:c r="N37" s="2"/>
      <x:c r="O37" s="2"/>
    </x:row>
    <x:row r="38" ht="24" customHeight="1">
      <x:c r="A38" s="1"/>
      <x:c r="B38" s="1"/>
      <x:c r="C38" s="2"/>
      <x:c r="D38" s="2"/>
      <x:c r="E38" s="2"/>
      <x:c r="F38" s="2"/>
      <x:c r="G38" s="2"/>
      <x:c r="H38" s="2"/>
      <x:c r="I38" s="2"/>
      <x:c r="J38" s="2"/>
      <x:c r="K38" s="2"/>
      <x:c r="L38" s="2"/>
      <x:c r="M38" s="2"/>
      <x:c r="N38" s="2"/>
      <x:c r="O38" s="2"/>
    </x:row>
    <x:row r="39" ht="24" customHeight="1">
      <x:c r="A39" s="1"/>
      <x:c r="B39" s="1"/>
      <x:c r="C39" s="2"/>
      <x:c r="D39" s="2"/>
      <x:c r="E39" s="2"/>
      <x:c r="F39" s="2"/>
      <x:c r="G39" s="2"/>
      <x:c r="H39" s="2"/>
      <x:c r="I39" s="2"/>
      <x:c r="J39" s="2"/>
      <x:c r="K39" s="2"/>
      <x:c r="L39" s="2"/>
      <x:c r="M39" s="2"/>
      <x:c r="N39" s="2"/>
      <x:c r="O39" s="2"/>
    </x:row>
    <x:row r="40" ht="24" customHeight="1">
      <x:c r="A40" s="1"/>
      <x:c r="B40" s="1"/>
      <x:c r="C40" s="2"/>
      <x:c r="D40" s="2"/>
      <x:c r="E40" s="2"/>
      <x:c r="F40" s="2"/>
      <x:c r="G40" s="2"/>
      <x:c r="H40" s="2"/>
      <x:c r="I40" s="2"/>
      <x:c r="J40" s="2"/>
      <x:c r="K40" s="2"/>
      <x:c r="L40" s="2"/>
      <x:c r="M40" s="2"/>
      <x:c r="N40" s="2"/>
      <x:c r="O40" s="2"/>
    </x:row>
    <x:row r="41" ht="24" customHeight="1">
      <x:c r="A41" s="1"/>
      <x:c r="B41" s="1"/>
      <x:c r="C41" s="2"/>
      <x:c r="D41" s="2"/>
      <x:c r="E41" s="2"/>
      <x:c r="F41" s="2"/>
      <x:c r="G41" s="2"/>
      <x:c r="H41" s="2"/>
      <x:c r="I41" s="2"/>
      <x:c r="J41" s="2"/>
      <x:c r="K41" s="2"/>
      <x:c r="L41" s="2"/>
      <x:c r="M41" s="2"/>
      <x:c r="N41" s="2"/>
      <x:c r="O41" s="2"/>
    </x:row>
    <x:row r="42" ht="24" customHeight="1">
      <x:c r="A42" s="1"/>
      <x:c r="B42" s="1"/>
      <x:c r="C42" s="2"/>
      <x:c r="D42" s="2"/>
      <x:c r="E42" s="2"/>
      <x:c r="F42" s="2"/>
      <x:c r="G42" s="2"/>
      <x:c r="H42" s="2"/>
      <x:c r="I42" s="2"/>
      <x:c r="J42" s="2"/>
      <x:c r="K42" s="2"/>
      <x:c r="L42" s="2"/>
      <x:c r="M42" s="2"/>
      <x:c r="N42" s="2"/>
      <x:c r="O42" s="2"/>
    </x:row>
    <x:row r="43" ht="24" customHeight="1">
      <x:c r="A43" s="1"/>
      <x:c r="B43" s="1"/>
      <x:c r="C43" s="2"/>
      <x:c r="D43" s="2"/>
      <x:c r="E43" s="2"/>
      <x:c r="F43" s="2"/>
      <x:c r="G43" s="2"/>
      <x:c r="H43" s="2"/>
      <x:c r="I43" s="2"/>
      <x:c r="J43" s="2"/>
      <x:c r="K43" s="2"/>
      <x:c r="L43" s="2"/>
      <x:c r="M43" s="2"/>
      <x:c r="N43" s="2"/>
      <x:c r="O43" s="2"/>
    </x:row>
    <x:row r="44" ht="24" customHeight="1">
      <x:c r="A44" s="1"/>
      <x:c r="B44" s="1"/>
      <x:c r="C44" s="2"/>
      <x:c r="D44" s="2"/>
      <x:c r="E44" s="2"/>
      <x:c r="F44" s="2"/>
      <x:c r="G44" s="2"/>
      <x:c r="H44" s="2"/>
      <x:c r="I44" s="2"/>
      <x:c r="J44" s="2"/>
      <x:c r="K44" s="2"/>
      <x:c r="L44" s="2"/>
      <x:c r="M44" s="2"/>
      <x:c r="N44" s="2"/>
      <x:c r="O44" s="2"/>
    </x:row>
    <x:row r="45" ht="24" customHeight="1">
      <x:c r="A45" s="1"/>
      <x:c r="B45" s="1"/>
      <x:c r="C45" s="2"/>
      <x:c r="D45" s="2"/>
      <x:c r="E45" s="2"/>
      <x:c r="F45" s="2"/>
      <x:c r="G45" s="2"/>
      <x:c r="H45" s="2"/>
      <x:c r="I45" s="2"/>
      <x:c r="J45" s="2"/>
      <x:c r="K45" s="2"/>
      <x:c r="L45" s="2"/>
      <x:c r="M45" s="2"/>
      <x:c r="N45" s="2"/>
      <x:c r="O45" s="2"/>
    </x:row>
    <x:row r="46" ht="24" customHeight="1">
      <x:c r="A46" s="1"/>
      <x:c r="B46" s="1"/>
      <x:c r="C46" s="2"/>
      <x:c r="D46" s="2"/>
      <x:c r="E46" s="2"/>
      <x:c r="F46" s="2"/>
      <x:c r="G46" s="2"/>
      <x:c r="H46" s="2"/>
      <x:c r="I46" s="2"/>
      <x:c r="J46" s="2"/>
      <x:c r="K46" s="2"/>
      <x:c r="L46" s="2"/>
      <x:c r="M46" s="2"/>
      <x:c r="N46" s="2"/>
      <x:c r="O46" s="2"/>
    </x:row>
    <x:row r="47" ht="24" customHeight="1">
      <x:c r="A47" s="1"/>
      <x:c r="B47" s="1"/>
      <x:c r="C47" s="2"/>
      <x:c r="D47" s="2"/>
      <x:c r="E47" s="2"/>
      <x:c r="F47" s="2"/>
      <x:c r="G47" s="2"/>
      <x:c r="H47" s="2"/>
      <x:c r="I47" s="2"/>
      <x:c r="J47" s="2"/>
      <x:c r="K47" s="2"/>
      <x:c r="L47" s="2"/>
      <x:c r="M47" s="2"/>
      <x:c r="N47" s="2"/>
      <x:c r="O47" s="2"/>
    </x:row>
    <x:row r="48" ht="24" customHeight="1">
      <x:c r="A48" s="1"/>
      <x:c r="B48" s="1"/>
      <x:c r="C48" s="2"/>
      <x:c r="D48" s="2"/>
      <x:c r="E48" s="2"/>
      <x:c r="F48" s="2"/>
      <x:c r="G48" s="2"/>
      <x:c r="H48" s="2"/>
      <x:c r="I48" s="2"/>
      <x:c r="J48" s="2"/>
      <x:c r="K48" s="2"/>
      <x:c r="L48" s="2"/>
      <x:c r="M48" s="2"/>
      <x:c r="N48" s="2"/>
      <x:c r="O48" s="2"/>
    </x:row>
    <x:row r="49" ht="24" customHeight="1">
      <x:c r="A49" s="1"/>
      <x:c r="B49" s="1"/>
      <x:c r="C49" s="2"/>
      <x:c r="D49" s="2"/>
      <x:c r="E49" s="2"/>
      <x:c r="F49" s="2"/>
      <x:c r="G49" s="2"/>
      <x:c r="H49" s="2"/>
      <x:c r="I49" s="2"/>
      <x:c r="J49" s="2"/>
      <x:c r="K49" s="2"/>
      <x:c r="L49" s="2"/>
      <x:c r="M49" s="2"/>
      <x:c r="N49" s="2"/>
      <x:c r="O49" s="2"/>
    </x:row>
    <x:row r="50" ht="24" customHeight="1">
      <x:c r="A50" s="1"/>
      <x:c r="B50" s="1"/>
      <x:c r="C50" s="2"/>
      <x:c r="D50" s="2"/>
      <x:c r="E50" s="2"/>
      <x:c r="F50" s="2"/>
      <x:c r="G50" s="2"/>
      <x:c r="H50" s="2"/>
      <x:c r="I50" s="2"/>
      <x:c r="J50" s="2"/>
      <x:c r="K50" s="2"/>
      <x:c r="L50" s="2"/>
      <x:c r="M50" s="2"/>
      <x:c r="N50" s="2"/>
      <x:c r="O50" s="2"/>
    </x:row>
    <x:row r="51" ht="24" customHeight="1">
      <x:c r="A51" s="1"/>
      <x:c r="B51" s="1"/>
      <x:c r="C51" s="2"/>
      <x:c r="D51" s="2"/>
      <x:c r="E51" s="2"/>
      <x:c r="F51" s="2"/>
      <x:c r="G51" s="2"/>
      <x:c r="H51" s="2"/>
      <x:c r="I51" s="2"/>
      <x:c r="J51" s="2"/>
      <x:c r="K51" s="2"/>
      <x:c r="L51" s="2"/>
      <x:c r="M51" s="2"/>
      <x:c r="N51" s="2"/>
      <x:c r="O51" s="2"/>
    </x:row>
    <x:row r="52" ht="24" customHeight="1">
      <x:c r="A52" s="1"/>
      <x:c r="B52" s="1"/>
      <x:c r="C52" s="2"/>
      <x:c r="D52" s="2"/>
      <x:c r="E52" s="2"/>
      <x:c r="F52" s="2"/>
      <x:c r="G52" s="2"/>
      <x:c r="H52" s="2"/>
      <x:c r="I52" s="2"/>
      <x:c r="J52" s="2"/>
      <x:c r="K52" s="2"/>
      <x:c r="L52" s="2"/>
      <x:c r="M52" s="2"/>
      <x:c r="N52" s="2"/>
      <x:c r="O52" s="2"/>
    </x:row>
    <x:row r="53" ht="24" customHeight="1">
      <x:c r="A53" s="1"/>
      <x:c r="B53" s="1"/>
      <x:c r="C53" s="2"/>
      <x:c r="D53" s="2"/>
      <x:c r="E53" s="2"/>
      <x:c r="F53" s="2"/>
      <x:c r="G53" s="2"/>
      <x:c r="H53" s="2"/>
      <x:c r="I53" s="2"/>
      <x:c r="J53" s="2"/>
      <x:c r="K53" s="2"/>
      <x:c r="L53" s="2"/>
      <x:c r="M53" s="2"/>
      <x:c r="N53" s="2"/>
      <x:c r="O53" s="2"/>
    </x:row>
    <x:row r="54" ht="24" customHeight="1">
      <x:c r="A54" s="1"/>
      <x:c r="B54" s="1"/>
      <x:c r="C54" s="2"/>
      <x:c r="D54" s="2"/>
      <x:c r="E54" s="2"/>
      <x:c r="F54" s="2"/>
      <x:c r="G54" s="2"/>
      <x:c r="H54" s="2"/>
      <x:c r="I54" s="2"/>
      <x:c r="J54" s="2"/>
      <x:c r="K54" s="2"/>
      <x:c r="L54" s="2"/>
      <x:c r="M54" s="2"/>
      <x:c r="N54" s="2"/>
      <x:c r="O54" s="2"/>
    </x:row>
    <x:row r="55" ht="24" customHeight="1">
      <x:c r="A55" s="1"/>
      <x:c r="B55" s="1"/>
      <x:c r="C55" s="2"/>
      <x:c r="D55" s="2"/>
      <x:c r="E55" s="2"/>
      <x:c r="F55" s="2"/>
      <x:c r="G55" s="2"/>
      <x:c r="H55" s="2"/>
      <x:c r="I55" s="2"/>
      <x:c r="J55" s="2"/>
      <x:c r="K55" s="2"/>
      <x:c r="L55" s="2"/>
      <x:c r="M55" s="2"/>
      <x:c r="N55" s="2"/>
      <x:c r="O55" s="2"/>
    </x:row>
    <x:row r="56" ht="24" customHeight="1">
      <x:c r="A56" s="1"/>
      <x:c r="B56" s="1"/>
      <x:c r="C56" s="2"/>
      <x:c r="D56" s="2"/>
      <x:c r="E56" s="2"/>
      <x:c r="F56" s="2"/>
      <x:c r="G56" s="2"/>
      <x:c r="H56" s="2"/>
      <x:c r="I56" s="2"/>
      <x:c r="J56" s="2"/>
      <x:c r="K56" s="2"/>
      <x:c r="L56" s="2"/>
      <x:c r="M56" s="2"/>
      <x:c r="N56" s="2"/>
      <x:c r="O56" s="2"/>
    </x:row>
    <x:row r="57" ht="24" customHeight="1">
      <x:c r="A57" s="1"/>
      <x:c r="B57" s="1"/>
      <x:c r="C57" s="2"/>
      <x:c r="D57" s="2"/>
      <x:c r="E57" s="2"/>
      <x:c r="F57" s="2"/>
      <x:c r="G57" s="2"/>
      <x:c r="H57" s="2"/>
      <x:c r="I57" s="2"/>
      <x:c r="J57" s="2"/>
      <x:c r="K57" s="2"/>
      <x:c r="L57" s="2"/>
      <x:c r="M57" s="2"/>
      <x:c r="N57" s="2"/>
      <x:c r="O57" s="2"/>
    </x:row>
    <x:row r="58" ht="24" customHeight="1">
      <x:c r="A58" s="1"/>
      <x:c r="B58" s="1"/>
      <x:c r="C58" s="2"/>
      <x:c r="D58" s="2"/>
      <x:c r="E58" s="2"/>
      <x:c r="F58" s="2"/>
      <x:c r="G58" s="2"/>
      <x:c r="H58" s="2"/>
      <x:c r="I58" s="2"/>
      <x:c r="J58" s="2"/>
      <x:c r="K58" s="2"/>
      <x:c r="L58" s="2"/>
      <x:c r="M58" s="2"/>
      <x:c r="N58" s="2"/>
      <x:c r="O58" s="2"/>
    </x:row>
    <x:row r="59" ht="24" customHeight="1">
      <x:c r="A59" s="1"/>
      <x:c r="B59" s="1"/>
      <x:c r="C59" s="2"/>
      <x:c r="D59" s="2"/>
      <x:c r="E59" s="2"/>
      <x:c r="F59" s="2"/>
      <x:c r="G59" s="2"/>
      <x:c r="H59" s="2"/>
      <x:c r="I59" s="2"/>
      <x:c r="J59" s="2"/>
      <x:c r="K59" s="2"/>
      <x:c r="L59" s="2"/>
      <x:c r="M59" s="2"/>
      <x:c r="N59" s="2"/>
      <x:c r="O59" s="2"/>
    </x:row>
    <x:row r="60" ht="24" customHeight="1">
      <x:c r="A60" s="1"/>
      <x:c r="B60" s="1"/>
      <x:c r="C60" s="2"/>
      <x:c r="D60" s="2"/>
      <x:c r="E60" s="2"/>
      <x:c r="F60" s="2"/>
      <x:c r="G60" s="2"/>
      <x:c r="H60" s="2"/>
      <x:c r="I60" s="2"/>
      <x:c r="J60" s="2"/>
      <x:c r="K60" s="2"/>
      <x:c r="L60" s="2"/>
      <x:c r="M60" s="2"/>
      <x:c r="N60" s="2"/>
      <x:c r="O60" s="2"/>
    </x:row>
    <x:row r="61" ht="24" customHeight="1">
      <x:c r="A61" s="1"/>
      <x:c r="B61" s="1"/>
      <x:c r="C61" s="2"/>
      <x:c r="D61" s="2"/>
      <x:c r="E61" s="2"/>
      <x:c r="F61" s="2"/>
      <x:c r="G61" s="2"/>
      <x:c r="H61" s="2"/>
      <x:c r="I61" s="2"/>
      <x:c r="J61" s="2"/>
      <x:c r="K61" s="2"/>
      <x:c r="L61" s="2"/>
      <x:c r="M61" s="2"/>
      <x:c r="N61" s="2"/>
      <x:c r="O61" s="2"/>
    </x:row>
    <x:row r="62" ht="24" customHeight="1">
      <x:c r="A62" s="1"/>
      <x:c r="B62" s="1"/>
      <x:c r="C62" s="2"/>
      <x:c r="D62" s="2"/>
      <x:c r="E62" s="2"/>
      <x:c r="F62" s="2"/>
      <x:c r="G62" s="2"/>
      <x:c r="H62" s="2"/>
      <x:c r="I62" s="2"/>
      <x:c r="J62" s="2"/>
      <x:c r="K62" s="2"/>
      <x:c r="L62" s="2"/>
      <x:c r="M62" s="2"/>
      <x:c r="N62" s="2"/>
      <x:c r="O62" s="2"/>
    </x:row>
    <x:row r="63" ht="24" customHeight="1">
      <x:c r="A63" s="1"/>
      <x:c r="B63" s="1"/>
      <x:c r="C63" s="2"/>
      <x:c r="D63" s="2"/>
      <x:c r="E63" s="2"/>
      <x:c r="F63" s="2"/>
      <x:c r="G63" s="2"/>
      <x:c r="H63" s="2"/>
      <x:c r="I63" s="2"/>
      <x:c r="J63" s="2"/>
      <x:c r="K63" s="2"/>
      <x:c r="L63" s="2"/>
      <x:c r="M63" s="2"/>
      <x:c r="N63" s="2"/>
      <x:c r="O63" s="2"/>
    </x:row>
    <x:row r="64" ht="24" customHeight="1">
      <x:c r="A64" s="1"/>
      <x:c r="B64" s="1"/>
      <x:c r="C64" s="2"/>
      <x:c r="D64" s="2"/>
      <x:c r="E64" s="2"/>
      <x:c r="F64" s="2"/>
      <x:c r="G64" s="2"/>
      <x:c r="H64" s="2"/>
      <x:c r="I64" s="2"/>
      <x:c r="J64" s="2"/>
      <x:c r="K64" s="2"/>
      <x:c r="L64" s="2"/>
      <x:c r="M64" s="2"/>
      <x:c r="N64" s="2"/>
      <x:c r="O64" s="2"/>
    </x:row>
    <x:row r="65" ht="24" customHeight="1">
      <x:c r="A65" s="1"/>
      <x:c r="B65" s="1"/>
      <x:c r="C65" s="2"/>
      <x:c r="D65" s="2"/>
      <x:c r="E65" s="2"/>
      <x:c r="F65" s="2"/>
      <x:c r="G65" s="2"/>
      <x:c r="H65" s="2"/>
      <x:c r="I65" s="2"/>
      <x:c r="J65" s="2"/>
      <x:c r="K65" s="2"/>
      <x:c r="L65" s="2"/>
      <x:c r="M65" s="2"/>
      <x:c r="N65" s="2"/>
      <x:c r="O65" s="2"/>
    </x:row>
    <x:row r="66" ht="24" customHeight="1">
      <x:c r="A66" s="1"/>
      <x:c r="B66" s="1"/>
      <x:c r="C66" s="2"/>
      <x:c r="D66" s="2"/>
      <x:c r="E66" s="2"/>
      <x:c r="F66" s="2"/>
      <x:c r="G66" s="2"/>
      <x:c r="H66" s="2"/>
      <x:c r="I66" s="2"/>
      <x:c r="J66" s="2"/>
      <x:c r="K66" s="2"/>
      <x:c r="L66" s="2"/>
      <x:c r="M66" s="2"/>
      <x:c r="N66" s="2"/>
      <x:c r="O66" s="2"/>
    </x:row>
    <x:row r="67" ht="24" customHeight="1">
      <x:c r="A67" s="1"/>
      <x:c r="B67" s="1"/>
      <x:c r="C67" s="2"/>
      <x:c r="D67" s="2"/>
      <x:c r="E67" s="2"/>
      <x:c r="F67" s="2"/>
      <x:c r="G67" s="2"/>
      <x:c r="H67" s="2"/>
      <x:c r="I67" s="2"/>
      <x:c r="J67" s="2"/>
      <x:c r="K67" s="2"/>
      <x:c r="L67" s="2"/>
      <x:c r="M67" s="2"/>
      <x:c r="N67" s="2"/>
      <x:c r="O67" s="2"/>
    </x:row>
    <x:row r="68" ht="24" customHeight="1">
      <x:c r="A68" s="1"/>
      <x:c r="B68" s="1"/>
      <x:c r="C68" s="2"/>
      <x:c r="D68" s="2"/>
      <x:c r="E68" s="2"/>
      <x:c r="F68" s="2"/>
      <x:c r="G68" s="2"/>
      <x:c r="H68" s="2"/>
      <x:c r="I68" s="2"/>
      <x:c r="J68" s="2"/>
      <x:c r="K68" s="2"/>
      <x:c r="L68" s="2"/>
      <x:c r="M68" s="2"/>
      <x:c r="N68" s="2"/>
      <x:c r="O68" s="2"/>
    </x:row>
    <x:row r="69" ht="24" customHeight="1">
      <x:c r="A69" s="1"/>
      <x:c r="B69" s="1"/>
      <x:c r="C69" s="2"/>
      <x:c r="D69" s="2"/>
      <x:c r="E69" s="2"/>
      <x:c r="F69" s="2"/>
      <x:c r="G69" s="2"/>
      <x:c r="H69" s="2"/>
      <x:c r="I69" s="2"/>
      <x:c r="J69" s="2"/>
      <x:c r="K69" s="2"/>
      <x:c r="L69" s="2"/>
      <x:c r="M69" s="2"/>
      <x:c r="N69" s="2"/>
      <x:c r="O69" s="2"/>
    </x:row>
    <x:row r="70" ht="24" customHeight="1">
      <x:c r="A70" s="1"/>
      <x:c r="B70" s="1"/>
      <x:c r="C70" s="2"/>
      <x:c r="D70" s="2"/>
      <x:c r="E70" s="2"/>
      <x:c r="F70" s="2"/>
      <x:c r="G70" s="2"/>
      <x:c r="H70" s="2"/>
      <x:c r="I70" s="2"/>
      <x:c r="J70" s="2"/>
      <x:c r="K70" s="2"/>
      <x:c r="L70" s="2"/>
      <x:c r="M70" s="2"/>
      <x:c r="N70" s="2"/>
      <x:c r="O70" s="2"/>
    </x:row>
    <x:row r="71" ht="24" customHeight="1">
      <x:c r="A71" s="1"/>
      <x:c r="B71" s="1"/>
      <x:c r="C71" s="2"/>
      <x:c r="D71" s="2"/>
      <x:c r="E71" s="2"/>
      <x:c r="F71" s="2"/>
      <x:c r="G71" s="2"/>
      <x:c r="H71" s="2"/>
      <x:c r="I71" s="2"/>
      <x:c r="J71" s="2"/>
      <x:c r="K71" s="2"/>
      <x:c r="L71" s="2"/>
      <x:c r="M71" s="2"/>
      <x:c r="N71" s="2"/>
      <x:c r="O71" s="2"/>
    </x:row>
    <x:row r="72" ht="24" customHeight="1">
      <x:c r="A72" s="1"/>
      <x:c r="B72" s="1"/>
      <x:c r="C72" s="2"/>
      <x:c r="D72" s="2"/>
      <x:c r="E72" s="2"/>
      <x:c r="F72" s="2"/>
      <x:c r="G72" s="2"/>
      <x:c r="H72" s="2"/>
      <x:c r="I72" s="2"/>
      <x:c r="J72" s="2"/>
      <x:c r="K72" s="2"/>
      <x:c r="L72" s="2"/>
      <x:c r="M72" s="2"/>
      <x:c r="N72" s="2"/>
      <x:c r="O72" s="2"/>
    </x:row>
    <x:row r="73" ht="24" customHeight="1">
      <x:c r="A73" s="1"/>
      <x:c r="B73" s="1"/>
      <x:c r="C73" s="2"/>
      <x:c r="D73" s="2"/>
      <x:c r="E73" s="2"/>
      <x:c r="F73" s="2"/>
      <x:c r="G73" s="2"/>
      <x:c r="H73" s="2"/>
      <x:c r="I73" s="2"/>
      <x:c r="J73" s="2"/>
      <x:c r="K73" s="2"/>
      <x:c r="L73" s="2"/>
      <x:c r="M73" s="2"/>
      <x:c r="N73" s="2"/>
      <x:c r="O73" s="2"/>
    </x:row>
    <x:row r="74" ht="24" customHeight="1">
      <x:c r="A74" s="1"/>
      <x:c r="B74" s="1"/>
      <x:c r="C74" s="2"/>
      <x:c r="D74" s="2"/>
      <x:c r="E74" s="2"/>
      <x:c r="F74" s="2"/>
      <x:c r="G74" s="2"/>
      <x:c r="H74" s="2"/>
      <x:c r="I74" s="2"/>
      <x:c r="J74" s="2"/>
      <x:c r="K74" s="2"/>
      <x:c r="L74" s="2"/>
      <x:c r="M74" s="2"/>
      <x:c r="N74" s="2"/>
      <x:c r="O74" s="2"/>
    </x:row>
    <x:row r="75" ht="24" customHeight="1">
      <x:c r="A75" s="1"/>
      <x:c r="B75" s="1"/>
      <x:c r="C75" s="2"/>
      <x:c r="D75" s="2"/>
      <x:c r="E75" s="2"/>
      <x:c r="F75" s="2"/>
      <x:c r="G75" s="2"/>
      <x:c r="H75" s="2"/>
      <x:c r="I75" s="2"/>
      <x:c r="J75" s="2"/>
      <x:c r="K75" s="2"/>
      <x:c r="L75" s="2"/>
      <x:c r="M75" s="2"/>
      <x:c r="N75" s="2"/>
      <x:c r="O75" s="2"/>
    </x:row>
    <x:row r="76" ht="24" customHeight="1">
      <x:c r="A76" s="1"/>
      <x:c r="B76" s="1"/>
      <x:c r="C76" s="2"/>
      <x:c r="D76" s="2"/>
      <x:c r="E76" s="2"/>
      <x:c r="F76" s="2"/>
      <x:c r="G76" s="2"/>
      <x:c r="H76" s="2"/>
      <x:c r="I76" s="2"/>
      <x:c r="J76" s="2"/>
      <x:c r="K76" s="2"/>
      <x:c r="L76" s="2"/>
      <x:c r="M76" s="2"/>
      <x:c r="N76" s="2"/>
      <x:c r="O76" s="2"/>
    </x:row>
    <x:row r="77" ht="24" customHeight="1">
      <x:c r="A77" s="1"/>
      <x:c r="B77" s="1"/>
      <x:c r="C77" s="2"/>
      <x:c r="D77" s="2"/>
      <x:c r="E77" s="2"/>
      <x:c r="F77" s="2"/>
      <x:c r="G77" s="2"/>
      <x:c r="H77" s="2"/>
      <x:c r="I77" s="2"/>
      <x:c r="J77" s="2"/>
      <x:c r="K77" s="2"/>
      <x:c r="L77" s="2"/>
      <x:c r="M77" s="2"/>
      <x:c r="N77" s="2"/>
      <x:c r="O77" s="2"/>
    </x:row>
    <x:row r="78" ht="24" customHeight="1">
      <x:c r="A78" s="1"/>
      <x:c r="B78" s="1"/>
      <x:c r="C78" s="2"/>
      <x:c r="D78" s="2"/>
      <x:c r="E78" s="2"/>
      <x:c r="F78" s="2"/>
      <x:c r="G78" s="2"/>
      <x:c r="H78" s="2"/>
      <x:c r="I78" s="2"/>
      <x:c r="J78" s="2"/>
      <x:c r="K78" s="2"/>
      <x:c r="L78" s="2"/>
      <x:c r="M78" s="2"/>
      <x:c r="N78" s="2"/>
      <x:c r="O78" s="2"/>
    </x:row>
    <x:row r="79" ht="24" customHeight="1">
      <x:c r="A79" s="1"/>
      <x:c r="B79" s="1"/>
      <x:c r="C79" s="2"/>
      <x:c r="D79" s="2"/>
      <x:c r="E79" s="2"/>
      <x:c r="F79" s="2"/>
      <x:c r="G79" s="2"/>
      <x:c r="H79" s="2"/>
      <x:c r="I79" s="2"/>
      <x:c r="J79" s="2"/>
      <x:c r="K79" s="2"/>
      <x:c r="L79" s="2"/>
      <x:c r="M79" s="2"/>
      <x:c r="N79" s="2"/>
      <x:c r="O79" s="2"/>
    </x:row>
    <x:row r="80" ht="24" customHeight="1">
      <x:c r="A80" s="1"/>
      <x:c r="B80" s="1"/>
      <x:c r="C80" s="2"/>
      <x:c r="D80" s="2"/>
      <x:c r="E80" s="2"/>
      <x:c r="F80" s="2"/>
      <x:c r="G80" s="2"/>
      <x:c r="H80" s="2"/>
      <x:c r="I80" s="2"/>
      <x:c r="J80" s="2"/>
      <x:c r="K80" s="2"/>
      <x:c r="L80" s="2"/>
      <x:c r="M80" s="2"/>
      <x:c r="N80" s="2"/>
      <x:c r="O80" s="2"/>
    </x:row>
    <x:row r="81" ht="24" customHeight="1">
      <x:c r="A81" s="1"/>
      <x:c r="B81" s="1"/>
      <x:c r="C81" s="2"/>
      <x:c r="D81" s="2"/>
      <x:c r="E81" s="2"/>
      <x:c r="F81" s="2"/>
      <x:c r="G81" s="2"/>
      <x:c r="H81" s="2"/>
      <x:c r="I81" s="2"/>
      <x:c r="J81" s="2"/>
      <x:c r="K81" s="2"/>
      <x:c r="L81" s="2"/>
      <x:c r="M81" s="2"/>
      <x:c r="N81" s="2"/>
      <x:c r="O81" s="2"/>
    </x:row>
    <x:row r="82" ht="24" customHeight="1">
      <x:c r="A82" s="1"/>
      <x:c r="B82" s="1"/>
      <x:c r="C82" s="2"/>
      <x:c r="D82" s="2"/>
      <x:c r="E82" s="2"/>
      <x:c r="F82" s="2"/>
      <x:c r="G82" s="2"/>
      <x:c r="H82" s="2"/>
      <x:c r="I82" s="2"/>
      <x:c r="J82" s="2"/>
      <x:c r="K82" s="2"/>
      <x:c r="L82" s="2"/>
      <x:c r="M82" s="2"/>
      <x:c r="N82" s="2"/>
      <x:c r="O82" s="2"/>
    </x:row>
    <x:row r="83" ht="24" customHeight="1">
      <x:c r="A83" s="1"/>
      <x:c r="B83" s="1"/>
      <x:c r="C83" s="2"/>
      <x:c r="D83" s="2"/>
      <x:c r="E83" s="2"/>
      <x:c r="F83" s="2"/>
      <x:c r="G83" s="2"/>
      <x:c r="H83" s="2"/>
      <x:c r="I83" s="2"/>
      <x:c r="J83" s="2"/>
      <x:c r="K83" s="2"/>
      <x:c r="L83" s="2"/>
      <x:c r="M83" s="2"/>
      <x:c r="N83" s="2"/>
      <x:c r="O83" s="2"/>
    </x:row>
    <x:row r="84" ht="24" customHeight="1">
      <x:c r="A84" s="1"/>
      <x:c r="B84" s="1"/>
      <x:c r="C84" s="2"/>
      <x:c r="D84" s="2"/>
      <x:c r="E84" s="2"/>
      <x:c r="F84" s="2"/>
      <x:c r="G84" s="2"/>
      <x:c r="H84" s="2"/>
      <x:c r="I84" s="2"/>
      <x:c r="J84" s="2"/>
      <x:c r="K84" s="2"/>
      <x:c r="L84" s="2"/>
      <x:c r="M84" s="2"/>
      <x:c r="N84" s="2"/>
      <x:c r="O84" s="2"/>
    </x:row>
    <x:row r="85" ht="24" customHeight="1">
      <x:c r="A85" s="1"/>
      <x:c r="B85" s="1"/>
      <x:c r="C85" s="2"/>
      <x:c r="D85" s="2"/>
      <x:c r="E85" s="2"/>
      <x:c r="F85" s="2"/>
      <x:c r="G85" s="2"/>
      <x:c r="H85" s="2"/>
      <x:c r="I85" s="2"/>
      <x:c r="J85" s="2"/>
      <x:c r="K85" s="2"/>
      <x:c r="L85" s="2"/>
      <x:c r="M85" s="2"/>
      <x:c r="N85" s="2"/>
      <x:c r="O85" s="2"/>
    </x:row>
    <x:row r="86" ht="24" customHeight="1">
      <x:c r="A86" s="1"/>
      <x:c r="B86" s="1"/>
      <x:c r="C86" s="2"/>
      <x:c r="D86" s="2"/>
      <x:c r="E86" s="2"/>
      <x:c r="F86" s="2"/>
      <x:c r="G86" s="2"/>
      <x:c r="H86" s="2"/>
      <x:c r="I86" s="2"/>
      <x:c r="J86" s="2"/>
      <x:c r="K86" s="2"/>
      <x:c r="L86" s="2"/>
      <x:c r="M86" s="2"/>
      <x:c r="N86" s="2"/>
      <x:c r="O86" s="2"/>
    </x:row>
    <x:row r="87" ht="24" customHeight="1">
      <x:c r="A87" s="1"/>
      <x:c r="B87" s="1"/>
      <x:c r="C87" s="2"/>
      <x:c r="D87" s="2"/>
      <x:c r="E87" s="2"/>
      <x:c r="F87" s="2"/>
      <x:c r="G87" s="2"/>
      <x:c r="H87" s="2"/>
      <x:c r="I87" s="2"/>
      <x:c r="J87" s="2"/>
      <x:c r="K87" s="2"/>
      <x:c r="L87" s="2"/>
      <x:c r="M87" s="2"/>
      <x:c r="N87" s="2"/>
      <x:c r="O87" s="2"/>
    </x:row>
    <x:row r="88" ht="24" customHeight="1">
      <x:c r="A88" s="1"/>
      <x:c r="B88" s="1"/>
      <x:c r="C88" s="2"/>
      <x:c r="D88" s="2"/>
      <x:c r="E88" s="2"/>
      <x:c r="F88" s="2"/>
      <x:c r="G88" s="2"/>
      <x:c r="H88" s="2"/>
      <x:c r="I88" s="2"/>
      <x:c r="J88" s="2"/>
      <x:c r="K88" s="2"/>
      <x:c r="L88" s="2"/>
      <x:c r="M88" s="2"/>
      <x:c r="N88" s="2"/>
      <x:c r="O88" s="2"/>
    </x:row>
    <x:row r="89" ht="24" customHeight="1">
      <x:c r="A89" s="1"/>
      <x:c r="B89" s="1"/>
      <x:c r="C89" s="2"/>
      <x:c r="D89" s="2"/>
      <x:c r="E89" s="2"/>
      <x:c r="F89" s="2"/>
      <x:c r="G89" s="2"/>
      <x:c r="H89" s="2"/>
      <x:c r="I89" s="2"/>
      <x:c r="J89" s="2"/>
      <x:c r="K89" s="2"/>
      <x:c r="L89" s="2"/>
      <x:c r="M89" s="2"/>
      <x:c r="N89" s="2"/>
      <x:c r="O89" s="2"/>
    </x:row>
    <x:row r="90" ht="24" customHeight="1">
      <x:c r="A90" s="1"/>
      <x:c r="B90" s="1"/>
      <x:c r="C90" s="2"/>
      <x:c r="D90" s="2"/>
      <x:c r="E90" s="2"/>
      <x:c r="F90" s="2"/>
      <x:c r="G90" s="2"/>
      <x:c r="H90" s="2"/>
      <x:c r="I90" s="2"/>
      <x:c r="J90" s="2"/>
      <x:c r="K90" s="2"/>
      <x:c r="L90" s="2"/>
      <x:c r="M90" s="2"/>
      <x:c r="N90" s="2"/>
      <x:c r="O90" s="2"/>
    </x:row>
    <x:row r="91" ht="24" customHeight="1">
      <x:c r="A91" s="1"/>
      <x:c r="B91" s="1"/>
      <x:c r="C91" s="2"/>
      <x:c r="D91" s="2"/>
      <x:c r="E91" s="2"/>
      <x:c r="F91" s="2"/>
      <x:c r="G91" s="2"/>
      <x:c r="H91" s="2"/>
      <x:c r="I91" s="2"/>
      <x:c r="J91" s="2"/>
      <x:c r="K91" s="2"/>
      <x:c r="L91" s="2"/>
      <x:c r="M91" s="2"/>
      <x:c r="N91" s="2"/>
      <x:c r="O91" s="2"/>
    </x:row>
    <x:row r="92" ht="24" customHeight="1">
      <x:c r="A92" s="1"/>
      <x:c r="B92" s="1"/>
      <x:c r="C92" s="2"/>
      <x:c r="D92" s="2"/>
      <x:c r="E92" s="2"/>
      <x:c r="F92" s="2"/>
      <x:c r="G92" s="2"/>
      <x:c r="H92" s="2"/>
      <x:c r="I92" s="2"/>
      <x:c r="J92" s="2"/>
      <x:c r="K92" s="2"/>
      <x:c r="L92" s="2"/>
      <x:c r="M92" s="2"/>
      <x:c r="N92" s="2"/>
      <x:c r="O92" s="2"/>
    </x:row>
    <x:row r="93" ht="24" customHeight="1">
      <x:c r="A93" s="1"/>
      <x:c r="B93" s="1"/>
      <x:c r="C93" s="2"/>
      <x:c r="D93" s="2"/>
      <x:c r="E93" s="2"/>
      <x:c r="F93" s="2"/>
      <x:c r="G93" s="2"/>
      <x:c r="H93" s="2"/>
      <x:c r="I93" s="2"/>
      <x:c r="J93" s="2"/>
      <x:c r="K93" s="2"/>
      <x:c r="L93" s="2"/>
      <x:c r="M93" s="2"/>
      <x:c r="N93" s="2"/>
      <x:c r="O93" s="2"/>
    </x:row>
    <x:row r="94" ht="24" customHeight="1">
      <x:c r="A94" s="1"/>
      <x:c r="B94" s="1"/>
      <x:c r="C94" s="2"/>
      <x:c r="D94" s="2"/>
      <x:c r="E94" s="2"/>
      <x:c r="F94" s="2"/>
      <x:c r="G94" s="2"/>
      <x:c r="H94" s="2"/>
      <x:c r="I94" s="2"/>
      <x:c r="J94" s="2"/>
      <x:c r="K94" s="2"/>
      <x:c r="L94" s="2"/>
      <x:c r="M94" s="2"/>
      <x:c r="N94" s="2"/>
      <x:c r="O94" s="2"/>
    </x:row>
    <x:row r="95" ht="24" customHeight="1">
      <x:c r="A95" s="1"/>
      <x:c r="B95" s="1"/>
      <x:c r="C95" s="2"/>
      <x:c r="D95" s="2"/>
      <x:c r="E95" s="2"/>
      <x:c r="F95" s="2"/>
      <x:c r="G95" s="2"/>
      <x:c r="H95" s="2"/>
      <x:c r="I95" s="2"/>
      <x:c r="J95" s="2"/>
      <x:c r="K95" s="2"/>
      <x:c r="L95" s="2"/>
      <x:c r="M95" s="2"/>
      <x:c r="N95" s="2"/>
      <x:c r="O95" s="2"/>
    </x:row>
    <x:row r="96" ht="24" customHeight="1">
      <x:c r="A96" s="1"/>
      <x:c r="B96" s="1"/>
      <x:c r="C96" s="2"/>
      <x:c r="D96" s="2"/>
      <x:c r="E96" s="2"/>
      <x:c r="F96" s="2"/>
      <x:c r="G96" s="2"/>
      <x:c r="H96" s="2"/>
      <x:c r="I96" s="2"/>
      <x:c r="J96" s="2"/>
      <x:c r="K96" s="2"/>
      <x:c r="L96" s="2"/>
      <x:c r="M96" s="2"/>
      <x:c r="N96" s="2"/>
      <x:c r="O96" s="2"/>
    </x:row>
    <x:row r="97" ht="24" customHeight="1">
      <x:c r="A97" s="1"/>
      <x:c r="B97" s="1"/>
      <x:c r="C97" s="2"/>
      <x:c r="D97" s="2"/>
      <x:c r="E97" s="2"/>
      <x:c r="F97" s="2"/>
      <x:c r="G97" s="2"/>
      <x:c r="H97" s="2"/>
      <x:c r="I97" s="2"/>
      <x:c r="J97" s="2"/>
      <x:c r="K97" s="2"/>
      <x:c r="L97" s="2"/>
      <x:c r="M97" s="2"/>
      <x:c r="N97" s="2"/>
      <x:c r="O97" s="2"/>
    </x:row>
    <x:row r="98" ht="24" customHeight="1">
      <x:c r="A98" s="1"/>
      <x:c r="B98" s="1"/>
      <x:c r="C98" s="2"/>
      <x:c r="D98" s="2"/>
      <x:c r="E98" s="2"/>
      <x:c r="F98" s="2"/>
      <x:c r="G98" s="2"/>
      <x:c r="H98" s="2"/>
      <x:c r="I98" s="2"/>
      <x:c r="J98" s="2"/>
      <x:c r="K98" s="2"/>
      <x:c r="L98" s="2"/>
      <x:c r="M98" s="2"/>
      <x:c r="N98" s="2"/>
      <x:c r="O98" s="2"/>
    </x:row>
    <x:row r="99" ht="24" customHeight="1">
      <x:c r="A99" s="1"/>
      <x:c r="B99" s="1"/>
      <x:c r="C99" s="2"/>
      <x:c r="D99" s="2"/>
      <x:c r="E99" s="2"/>
      <x:c r="F99" s="2"/>
      <x:c r="G99" s="2"/>
      <x:c r="H99" s="2"/>
      <x:c r="I99" s="2"/>
      <x:c r="J99" s="2"/>
      <x:c r="K99" s="2"/>
      <x:c r="L99" s="2"/>
      <x:c r="M99" s="2"/>
      <x:c r="N99" s="2"/>
      <x:c r="O99" s="2"/>
    </x:row>
    <x:row r="100" ht="24" customHeight="1">
      <x:c r="A100" s="1"/>
      <x:c r="B100" s="1"/>
      <x:c r="C100" s="2"/>
      <x:c r="D100" s="2"/>
      <x:c r="E100" s="2"/>
      <x:c r="F100" s="2"/>
      <x:c r="G100" s="2"/>
      <x:c r="H100" s="2"/>
      <x:c r="I100" s="2"/>
      <x:c r="J100" s="2"/>
      <x:c r="K100" s="2"/>
      <x:c r="L100" s="2"/>
      <x:c r="M100" s="2"/>
      <x:c r="N100" s="2"/>
      <x:c r="O100" s="2"/>
    </x:row>
  </x:sheetData>
  <x:conditionalFormatting sqref="O7:O20">
    <x:cfRule type="containsText" dxfId="16" priority="1" operator="containsText" text="Missing"/>
    <x:cfRule type="containsText" dxfId="17" priority="2" operator="containsText" text="Invalid"/>
    <x:cfRule type="containsText" dxfId="18" priority="3" operator="containsText" text="Open"/>
    <x:cfRule type="containsText" dxfId="19" priority="4" operator="containsText" text="Walk"/>
    <x:cfRule type="containsText" dxfId="20" priority="5" operator="containsText" text="Above"/>
    <x:cfRule type="containsText" dxfId="21" priority="6" operator="containsText" text="Gap"/>
    <x:cfRule type="containsText" dxfId="22" priority="7" operator="containsText" text="Expired"/>
    <x:cfRule type="containsText" dxfId="23" priority="8" operator="containsText" text="Extend"/>
  </x:conditionalFormatting>
  <x:dataValidations count="4">
    <x:dataValidation type="list" sqref="E7:E20">
      <x:formula1>"Yes,No"</x:formula1>
    </x:dataValidation>
    <x:dataValidation type="list" sqref="F7:F20">
      <x:formula1>"Buyer,Seller,Shared"</x:formula1>
    </x:dataValidation>
    <x:dataValidation type="list" sqref="G7:G20">
      <x:formula1>"Investigate,Price,Protect,Walk"</x:formula1>
    </x:dataValidation>
    <x:dataValidation type="list" sqref="M7:M20">
      <x:formula1>"Open,Closed"</x:formula1>
    </x:dataValidation>
  </x:dataValidations>
  <x:pageMargins left="0.7" right="0.7" top="0.75" bottom="0.75" header="0.3" footer="0.3"/>
  <x:tableParts count="1">
    <x:tablePart xmlns:r="http://schemas.openxmlformats.org/officeDocument/2006/relationships" r:id="Rec83a66864234822"/>
  </x:tableParts>
</x:worksheet>
</file>

<file path=xl/worksheets/sheet6.xml><?xml version="1.0" encoding="utf-8"?>
<x:worksheet xmlns:x="http://schemas.openxmlformats.org/spreadsheetml/2006/main">
  <x:sheetPr>
    <x:tabColor rgb="FFCEC9BC"/>
  </x:sheetPr>
  <x:sheetViews>
    <x:sheetView showGridLines="0" workbookViewId="0"/>
  </x:sheetViews>
  <x:sheetFormatPr defaultRowHeight="15"/>
  <x:cols>
    <x:col min="1" max="1" width="2.5" hidden="0" customWidth="1"/>
    <x:col min="2" max="2" width="2.5" hidden="0" customWidth="1"/>
    <x:col min="3" max="3" width="32" hidden="0" customWidth="1"/>
    <x:col min="4" max="4" width="106" hidden="0" customWidth="1"/>
    <x:col min="5" max="5" width="3" hidden="0" customWidth="1"/>
    <x:col min="6" max="6" width="16" hidden="0" customWidth="1"/>
    <x:col min="7" max="7" width="16" hidden="0" customWidth="1"/>
    <x:col min="8" max="8" width="16" hidden="0" customWidth="1"/>
    <x:col min="9" max="9" width="16" hidden="0" customWidth="1"/>
    <x:col min="10" max="10" width="16" hidden="0" customWidth="1"/>
  </x:cols>
  <x:sheetData>
    <x:row r="1" ht="24" customHeight="1">
      <x:c r="A1" s="1"/>
      <x:c r="B1" s="1"/>
      <x:c r="C1" s="2"/>
      <x:c r="D1" s="2"/>
      <x:c r="E1" s="2"/>
      <x:c r="F1" s="2"/>
      <x:c r="G1" s="2"/>
      <x:c r="H1" s="2"/>
      <x:c r="I1" s="2"/>
      <x:c r="J1" s="2"/>
      <x:c r="K1" s="2"/>
      <x:c r="L1" s="2"/>
      <x:c r="M1" s="2"/>
      <x:c r="N1" s="2"/>
      <x:c r="O1" s="2"/>
    </x:row>
    <x:row r="2" ht="24" customHeight="1">
      <x:c r="A2" s="1"/>
      <x:c r="B2" s="1"/>
      <x:c r="C2" s="3" t="str">
        <x:v>Guide</x:v>
      </x:c>
      <x:c r="D2" s="2"/>
      <x:c r="E2" s="2"/>
      <x:c r="F2" s="2"/>
      <x:c r="G2" s="2"/>
      <x:c r="H2" s="2"/>
      <x:c r="I2" s="2"/>
      <x:c r="J2" s="2"/>
      <x:c r="K2" s="2"/>
      <x:c r="L2" s="2"/>
      <x:c r="M2" s="2"/>
      <x:c r="N2" s="2"/>
      <x:c r="O2" s="2"/>
    </x:row>
    <x:row r="3" ht="24" customHeight="1">
      <x:c r="A3" s="1"/>
      <x:c r="B3" s="1"/>
      <x:c r="C3" s="2"/>
      <x:c r="D3" s="2"/>
      <x:c r="E3" s="2"/>
      <x:c r="F3" s="2"/>
      <x:c r="G3" s="2"/>
      <x:c r="H3" s="2"/>
      <x:c r="I3" s="2"/>
      <x:c r="J3" s="2"/>
      <x:c r="K3" s="2"/>
      <x:c r="L3" s="2"/>
      <x:c r="M3" s="2"/>
      <x:c r="N3" s="2"/>
      <x:c r="O3" s="2"/>
    </x:row>
    <x:row r="4" ht="24" customHeight="1">
      <x:c r="A4" s="1"/>
      <x:c r="B4" s="1"/>
      <x:c r="C4" s="6" t="str">
        <x:f>"Case selected: "&amp;'Dashboard'!H4</x:f>
        <x:v>Case selected: Base</x:v>
      </x:c>
      <x:c r="D4"/>
      <x:c r="E4" s="2"/>
      <x:c r="F4" s="2"/>
      <x:c r="G4"/>
      <x:c r="H4"/>
      <x:c r="I4" s="2"/>
      <x:c r="J4" s="2"/>
      <x:c r="K4" s="2"/>
      <x:c r="L4" s="2"/>
      <x:c r="M4" s="2"/>
      <x:c r="N4" s="2"/>
      <x:c r="O4" s="2"/>
    </x:row>
    <x:row r="5" ht="24" customHeight="1">
      <x:c r="A5" s="1"/>
      <x:c r="B5" s="1"/>
      <x:c r="C5" s="2"/>
      <x:c r="D5" s="2"/>
      <x:c r="E5" s="2"/>
      <x:c r="F5" s="2"/>
      <x:c r="G5" s="2"/>
      <x:c r="H5" s="2"/>
      <x:c r="I5" s="2"/>
      <x:c r="J5" s="2"/>
      <x:c r="K5" s="2"/>
      <x:c r="L5" s="2"/>
      <x:c r="M5" s="2"/>
      <x:c r="N5" s="2"/>
      <x:c r="O5" s="2"/>
    </x:row>
    <x:row r="6" ht="24" customHeight="1">
      <x:c r="A6" s="1"/>
      <x:c r="B6" s="1"/>
      <x:c r="C6" s="2"/>
      <x:c r="D6" s="2"/>
      <x:c r="E6" s="2"/>
      <x:c r="F6" s="2"/>
      <x:c r="G6" s="2"/>
      <x:c r="H6" s="2"/>
      <x:c r="I6" s="2"/>
      <x:c r="J6" s="2"/>
      <x:c r="K6" s="2"/>
      <x:c r="L6" s="2"/>
      <x:c r="M6" s="2"/>
      <x:c r="N6" s="2"/>
      <x:c r="O6" s="2"/>
    </x:row>
    <x:row r="7" ht="66" customHeight="1">
      <x:c r="A7" s="1"/>
      <x:c r="B7" s="1"/>
      <x:c r="C7" s="59" t="str">
        <x:v>The decision</x:v>
      </x:c>
      <x:c r="D7" s="14" t="str">
        <x:v>Separate headline valuation, delivered consideration, closing liquidity and continuing obligations. Agree core economics before exclusivity consumes leverage. This is an economics and decision tool, not a legal-document generator.</x:v>
      </x:c>
      <x:c r="E7" s="2"/>
      <x:c r="F7" s="2"/>
      <x:c r="G7" s="2"/>
      <x:c r="H7" s="2"/>
      <x:c r="I7" s="2"/>
      <x:c r="J7" s="2"/>
      <x:c r="K7" s="2"/>
      <x:c r="L7" s="2"/>
      <x:c r="M7" s="2"/>
      <x:c r="N7" s="2"/>
      <x:c r="O7" s="2"/>
    </x:row>
    <x:row r="8" ht="5" customHeight="1">
      <x:c r="A8" s="1"/>
      <x:c r="B8" s="1"/>
      <x:c r="C8" s="2"/>
      <x:c r="D8" s="2"/>
      <x:c r="E8" s="2"/>
      <x:c r="F8" s="2"/>
      <x:c r="G8" s="2"/>
      <x:c r="H8" s="2"/>
      <x:c r="I8" s="2"/>
      <x:c r="J8" s="2"/>
      <x:c r="K8" s="2"/>
      <x:c r="L8" s="2"/>
      <x:c r="M8" s="2"/>
      <x:c r="N8" s="2"/>
      <x:c r="O8" s="2"/>
    </x:row>
    <x:row r="9" ht="5" customHeight="1">
      <x:c r="A9" s="1"/>
      <x:c r="B9" s="1"/>
      <x:c r="C9" s="2"/>
      <x:c r="D9" s="2"/>
      <x:c r="E9" s="2"/>
      <x:c r="F9" s="2"/>
      <x:c r="G9" s="2"/>
      <x:c r="H9" s="2"/>
      <x:c r="I9" s="2"/>
      <x:c r="J9" s="2"/>
      <x:c r="K9" s="2"/>
      <x:c r="L9" s="2"/>
      <x:c r="M9" s="2"/>
      <x:c r="N9" s="2"/>
      <x:c r="O9" s="2"/>
    </x:row>
    <x:row r="10" ht="66" customHeight="1">
      <x:c r="A10" s="1"/>
      <x:c r="B10" s="1"/>
      <x:c r="C10" s="59" t="str">
        <x:v>Assumptions and unknowns</x:v>
      </x:c>
      <x:c r="D10" s="14" t="str">
        <x:v>Every example is an Assumption. Replace numeric examples and text placeholders with actual terms and evidence. Blue numeric inputs on amber cells are editable. Blank means unknown; zero is an explicit zero. Missing required numbers withhold dependent outputs. NWC peg and delivered NWC may be negative.</x:v>
      </x:c>
      <x:c r="E10" s="2"/>
      <x:c r="F10" s="2"/>
      <x:c r="G10" s="2"/>
      <x:c r="H10" s="2"/>
      <x:c r="I10" s="2"/>
      <x:c r="J10" s="2"/>
      <x:c r="K10" s="2"/>
      <x:c r="L10" s="2"/>
      <x:c r="M10" s="2"/>
      <x:c r="N10" s="2"/>
      <x:c r="O10" s="2"/>
    </x:row>
    <x:row r="11" ht="5" customHeight="1">
      <x:c r="A11" s="1"/>
      <x:c r="B11" s="1"/>
      <x:c r="C11" s="2"/>
      <x:c r="D11" s="2"/>
      <x:c r="E11" s="2"/>
      <x:c r="F11" s="2"/>
      <x:c r="G11" s="2"/>
      <x:c r="H11" s="2"/>
      <x:c r="I11" s="2"/>
      <x:c r="J11" s="2"/>
      <x:c r="K11" s="2"/>
      <x:c r="L11" s="2"/>
      <x:c r="M11" s="2"/>
      <x:c r="N11" s="2"/>
      <x:c r="O11" s="2"/>
    </x:row>
    <x:row r="12" ht="5" customHeight="1">
      <x:c r="A12" s="1"/>
      <x:c r="B12" s="1"/>
      <x:c r="C12" s="2"/>
      <x:c r="D12" s="2"/>
      <x:c r="E12" s="2"/>
      <x:c r="F12" s="2"/>
      <x:c r="G12" s="2"/>
      <x:c r="H12" s="2"/>
      <x:c r="I12" s="2"/>
      <x:c r="J12" s="2"/>
      <x:c r="K12" s="2"/>
      <x:c r="L12" s="2"/>
      <x:c r="M12" s="2"/>
      <x:c r="N12" s="2"/>
      <x:c r="O12" s="2"/>
    </x:row>
    <x:row r="13" ht="66" customHeight="1">
      <x:c r="A13" s="1"/>
      <x:c r="B13" s="1"/>
      <x:c r="C13" s="59" t="str">
        <x:v>Enterprise to equity</x:v>
      </x:c>
      <x:c r="D13" s="14" t="str">
        <x:v>Agreed fixed equity = headline debt-free enterprise value − debt repaid − debt retained + eligible excess cash + (delivered NWC − peg). Retained debt still reduces seller equity; classifying debt changes close funding, not the enterprise economics.</x:v>
      </x:c>
      <x:c r="E13" s="2"/>
      <x:c r="F13" s="2"/>
      <x:c r="G13" s="2"/>
      <x:c r="H13" s="2"/>
      <x:c r="I13" s="2"/>
      <x:c r="J13" s="2"/>
      <x:c r="K13" s="2"/>
      <x:c r="L13" s="2"/>
      <x:c r="M13" s="2"/>
      <x:c r="N13" s="2"/>
      <x:c r="O13" s="2"/>
    </x:row>
    <x:row r="14" ht="5" customHeight="1">
      <x:c r="A14" s="1"/>
      <x:c r="B14" s="1"/>
      <x:c r="C14" s="2"/>
      <x:c r="D14" s="2"/>
      <x:c r="E14" s="2"/>
      <x:c r="F14" s="2"/>
      <x:c r="G14" s="2"/>
      <x:c r="H14" s="2"/>
      <x:c r="I14" s="2"/>
      <x:c r="J14" s="2"/>
      <x:c r="K14" s="2"/>
      <x:c r="L14" s="2"/>
      <x:c r="M14" s="2"/>
      <x:c r="N14" s="2"/>
      <x:c r="O14" s="2"/>
    </x:row>
    <x:row r="15" ht="5" customHeight="1">
      <x:c r="A15" s="1"/>
      <x:c r="B15" s="1"/>
      <x:c r="C15" s="2"/>
      <x:c r="D15" s="2"/>
      <x:c r="E15" s="2"/>
      <x:c r="F15" s="2"/>
      <x:c r="G15" s="2"/>
      <x:c r="H15" s="2"/>
      <x:c r="I15" s="2"/>
      <x:c r="J15" s="2"/>
      <x:c r="K15" s="2"/>
      <x:c r="L15" s="2"/>
      <x:c r="M15" s="2"/>
      <x:c r="N15" s="2"/>
      <x:c r="O15" s="2"/>
    </x:row>
    <x:row r="16" ht="66" customHeight="1">
      <x:c r="A16" s="1"/>
      <x:c r="B16" s="1"/>
      <x:c r="C16" s="59" t="str">
        <x:v>Cash, stock and rollover</x:v>
      </x:c>
      <x:c r="D16" s="14" t="str">
        <x:v>Stock reference allocation and rollover are carved out of agreed fixed equity. The residual is fixed cash. NWC true-up therefore changes cash in this template. The parties may negotiate another allocation; revise the model if they do. Rollover is a separate noncash interest, not buyer stock.</x:v>
      </x:c>
      <x:c r="E16" s="2"/>
      <x:c r="F16" s="2"/>
      <x:c r="G16" s="2"/>
      <x:c r="H16" s="2"/>
      <x:c r="I16" s="2"/>
      <x:c r="J16" s="2"/>
      <x:c r="K16" s="2"/>
      <x:c r="L16" s="2"/>
      <x:c r="M16" s="2"/>
      <x:c r="N16" s="2"/>
      <x:c r="O16" s="2"/>
    </x:row>
    <x:row r="17" ht="5" customHeight="1">
      <x:c r="A17" s="1"/>
      <x:c r="B17" s="1"/>
      <x:c r="C17" s="2"/>
      <x:c r="D17" s="2"/>
      <x:c r="E17" s="2"/>
      <x:c r="F17" s="2"/>
      <x:c r="G17" s="2"/>
      <x:c r="H17" s="2"/>
      <x:c r="I17" s="2"/>
      <x:c r="J17" s="2"/>
      <x:c r="K17" s="2"/>
      <x:c r="L17" s="2"/>
      <x:c r="M17" s="2"/>
      <x:c r="N17" s="2"/>
      <x:c r="O17" s="2"/>
    </x:row>
    <x:row r="18" ht="5" customHeight="1">
      <x:c r="A18" s="1"/>
      <x:c r="B18" s="1"/>
      <x:c r="C18" s="2"/>
      <x:c r="D18" s="2"/>
      <x:c r="E18" s="2"/>
      <x:c r="F18" s="2"/>
      <x:c r="G18" s="2"/>
      <x:c r="H18" s="2"/>
      <x:c r="I18" s="2"/>
      <x:c r="J18" s="2"/>
      <x:c r="K18" s="2"/>
      <x:c r="L18" s="2"/>
      <x:c r="M18" s="2"/>
      <x:c r="N18" s="2"/>
      <x:c r="O18" s="2"/>
    </x:row>
    <x:row r="19" ht="66" customHeight="1">
      <x:c r="A19" s="1"/>
      <x:c r="B19" s="1"/>
      <x:c r="C19" s="59" t="str">
        <x:v>Fixed shares versus fixed value</x:v>
      </x:c>
      <x:c r="D19" s="14" t="str">
        <x:v>Fixed shares locks thousands of shares = reference stock allocation / reference USD share price. Closing value varies with the selected closing share price. Fixed value preserves allocation and changes shares. Zero stock needs no share prices; Fixed value needs only a closing price. No collars, exchange-ratio limits, dilution, dividends, fractional-share cash or equity-award treatment are modeled.</x:v>
      </x:c>
      <x:c r="E19" s="2"/>
      <x:c r="F19" s="2"/>
      <x:c r="G19" s="2"/>
      <x:c r="H19" s="2"/>
      <x:c r="I19" s="2"/>
      <x:c r="J19" s="2"/>
      <x:c r="K19" s="2"/>
      <x:c r="L19" s="2"/>
      <x:c r="M19" s="2"/>
      <x:c r="N19" s="2"/>
      <x:c r="O19" s="2"/>
    </x:row>
    <x:row r="20" ht="5" customHeight="1">
      <x:c r="A20" s="1"/>
      <x:c r="B20" s="1"/>
      <x:c r="C20" s="2"/>
      <x:c r="D20" s="2"/>
      <x:c r="E20" s="2"/>
      <x:c r="F20" s="2"/>
      <x:c r="G20" s="2"/>
      <x:c r="H20" s="2"/>
      <x:c r="I20" s="2"/>
      <x:c r="J20" s="2"/>
      <x:c r="K20" s="2"/>
      <x:c r="L20" s="2"/>
      <x:c r="M20" s="2"/>
      <x:c r="N20" s="2"/>
      <x:c r="O20" s="2"/>
    </x:row>
    <x:row r="21" ht="5" customHeight="1">
      <x:c r="A21" s="1"/>
      <x:c r="B21" s="1"/>
      <x:c r="C21" s="2"/>
      <x:c r="D21" s="2"/>
      <x:c r="E21" s="2"/>
      <x:c r="F21" s="2"/>
      <x:c r="G21" s="2"/>
      <x:c r="H21" s="2"/>
      <x:c r="I21" s="2"/>
      <x:c r="J21" s="2"/>
      <x:c r="K21" s="2"/>
      <x:c r="L21" s="2"/>
      <x:c r="M21" s="2"/>
      <x:c r="N21" s="2"/>
      <x:c r="O21" s="2"/>
    </x:row>
    <x:row r="22" ht="66" customHeight="1">
      <x:c r="A22" s="1"/>
      <x:c r="B22" s="1"/>
      <x:c r="C22" s="59" t="str">
        <x:v>Escrow and holdback</x:v>
      </x:c>
      <x:c r="D22" s="14" t="str">
        <x:v>Both are subsets of fixed cash. Funded escrow is a close cash use but is not cash released to seller. Unfunded holdback remains a deferred nominal obligation and is discounted only in buyer PV equity cost. Neither increases nominal price. No assumed claims or recoveries are netted against price. Escrow does not guarantee recovery.</x:v>
      </x:c>
      <x:c r="E22" s="2"/>
      <x:c r="F22" s="2"/>
      <x:c r="G22" s="2"/>
      <x:c r="H22" s="2"/>
      <x:c r="I22" s="2"/>
      <x:c r="J22" s="2"/>
      <x:c r="K22" s="2"/>
      <x:c r="L22" s="2"/>
      <x:c r="M22" s="2"/>
      <x:c r="N22" s="2"/>
      <x:c r="O22" s="2"/>
    </x:row>
    <x:row r="23" ht="5" customHeight="1">
      <x:c r="A23" s="1"/>
      <x:c r="B23" s="1"/>
      <x:c r="C23" s="2"/>
      <x:c r="D23" s="2"/>
      <x:c r="E23" s="2"/>
      <x:c r="F23" s="2"/>
      <x:c r="G23" s="2"/>
      <x:c r="H23" s="2"/>
      <x:c r="I23" s="2"/>
      <x:c r="J23" s="2"/>
      <x:c r="K23" s="2"/>
      <x:c r="L23" s="2"/>
      <x:c r="M23" s="2"/>
      <x:c r="N23" s="2"/>
      <x:c r="O23" s="2"/>
    </x:row>
    <x:row r="24" ht="5" customHeight="1">
      <x:c r="A24" s="1"/>
      <x:c r="B24" s="1"/>
      <x:c r="C24" s="2"/>
      <x:c r="D24" s="2"/>
      <x:c r="E24" s="2"/>
      <x:c r="F24" s="2"/>
      <x:c r="G24" s="2"/>
      <x:c r="H24" s="2"/>
      <x:c r="I24" s="2"/>
      <x:c r="J24" s="2"/>
      <x:c r="K24" s="2"/>
      <x:c r="L24" s="2"/>
      <x:c r="M24" s="2"/>
      <x:c r="N24" s="2"/>
      <x:c r="O24" s="2"/>
    </x:row>
    <x:row r="25" ht="66" customHeight="1">
      <x:c r="A25" s="1"/>
      <x:c r="B25" s="1"/>
      <x:c r="C25" s="59" t="str">
        <x:v>Rollover and control</x:v>
      </x:c>
      <x:c r="D25" s="14" t="str">
        <x:v>Enter the issuer and rights/control notes. A dollar rollover does not establish voting rights, board control or percentage ownership. Confirm capitalization, distribution priority, dilution, transfer and exit rights in Conditions. No ownership percentage is calculated.</x:v>
      </x:c>
      <x:c r="E25" s="2"/>
      <x:c r="F25" s="2"/>
      <x:c r="G25" s="2"/>
      <x:c r="H25" s="2"/>
      <x:c r="I25" s="2"/>
      <x:c r="J25" s="2"/>
      <x:c r="K25" s="2"/>
      <x:c r="L25" s="2"/>
      <x:c r="M25" s="2"/>
      <x:c r="N25" s="2"/>
      <x:c r="O25" s="2"/>
    </x:row>
    <x:row r="26" ht="5" customHeight="1">
      <x:c r="A26" s="1"/>
      <x:c r="B26" s="1"/>
      <x:c r="C26" s="2"/>
      <x:c r="D26" s="2"/>
      <x:c r="E26" s="2"/>
      <x:c r="F26" s="2"/>
      <x:c r="G26" s="2"/>
      <x:c r="H26" s="2"/>
      <x:c r="I26" s="2"/>
      <x:c r="J26" s="2"/>
      <x:c r="K26" s="2"/>
      <x:c r="L26" s="2"/>
      <x:c r="M26" s="2"/>
      <x:c r="N26" s="2"/>
      <x:c r="O26" s="2"/>
    </x:row>
    <x:row r="27" ht="5" customHeight="1">
      <x:c r="A27" s="1"/>
      <x:c r="B27" s="1"/>
      <x:c r="C27" s="2"/>
      <x:c r="D27" s="2"/>
      <x:c r="E27" s="2"/>
      <x:c r="F27" s="2"/>
      <x:c r="G27" s="2"/>
      <x:c r="H27" s="2"/>
      <x:c r="I27" s="2"/>
      <x:c r="J27" s="2"/>
      <x:c r="K27" s="2"/>
      <x:c r="L27" s="2"/>
      <x:c r="M27" s="2"/>
      <x:c r="N27" s="2"/>
      <x:c r="O27" s="2"/>
    </x:row>
    <x:row r="28" ht="66" customHeight="1">
      <x:c r="A28" s="1"/>
      <x:c r="B28" s="1"/>
      <x:c r="C28" s="59" t="str">
        <x:v>Contingent consideration</x:v>
      </x:c>
      <x:c r="D28" s="14" t="str">
        <x:v>Use six slots for distinct cash commitments. Expected payment = probability × payout if triggered. Expected PV discounts that payment from its entered years after close. Sum contractual caps separately without probability weighting. Payments must not overlap; linked or mutually exclusive obligations require an agreed combined cap.</x:v>
      </x:c>
      <x:c r="E28" s="2"/>
      <x:c r="F28" s="2"/>
      <x:c r="G28" s="2"/>
      <x:c r="H28" s="2"/>
      <x:c r="I28" s="2"/>
      <x:c r="J28" s="2"/>
      <x:c r="K28" s="2"/>
      <x:c r="L28" s="2"/>
      <x:c r="M28" s="2"/>
      <x:c r="N28" s="2"/>
      <x:c r="O28" s="2"/>
    </x:row>
    <x:row r="29" ht="5" customHeight="1">
      <x:c r="A29" s="1"/>
      <x:c r="B29" s="1"/>
      <x:c r="C29" s="2"/>
      <x:c r="D29" s="2"/>
      <x:c r="E29" s="2"/>
      <x:c r="F29" s="2"/>
      <x:c r="G29" s="2"/>
      <x:c r="H29" s="2"/>
      <x:c r="I29" s="2"/>
      <x:c r="J29" s="2"/>
      <x:c r="K29" s="2"/>
      <x:c r="L29" s="2"/>
      <x:c r="M29" s="2"/>
      <x:c r="N29" s="2"/>
      <x:c r="O29" s="2"/>
    </x:row>
    <x:row r="30" ht="5" customHeight="1">
      <x:c r="A30" s="1"/>
      <x:c r="B30" s="1"/>
      <x:c r="C30" s="2"/>
      <x:c r="D30" s="2"/>
      <x:c r="E30" s="2"/>
      <x:c r="F30" s="2"/>
      <x:c r="G30" s="2"/>
      <x:c r="H30" s="2"/>
      <x:c r="I30" s="2"/>
      <x:c r="J30" s="2"/>
      <x:c r="K30" s="2"/>
      <x:c r="L30" s="2"/>
      <x:c r="M30" s="2"/>
      <x:c r="N30" s="2"/>
      <x:c r="O30" s="2"/>
    </x:row>
    <x:row r="31" ht="66" customHeight="1">
      <x:c r="A31" s="1"/>
      <x:c r="B31" s="1"/>
      <x:c r="C31" s="59" t="str">
        <x:v>Effective purchase price</x:v>
      </x:c>
      <x:c r="D31" s="14" t="str">
        <x:v>Expected nominal equity cost = delivered fixed equity + expected contingent cash. Buyer PV equity cost = delivered fixed equity − nominal holdback + holdback PV + expected contingent PV. Escrow is valued at funding, rollover at entered amount, and stock at the selected close price. This is buyer cost, not seller net proceeds or fair-value accounting.</x:v>
      </x:c>
      <x:c r="E31" s="2"/>
      <x:c r="F31" s="2"/>
      <x:c r="G31" s="2"/>
      <x:c r="H31" s="2"/>
      <x:c r="I31" s="2"/>
      <x:c r="J31" s="2"/>
      <x:c r="K31" s="2"/>
      <x:c r="L31" s="2"/>
      <x:c r="M31" s="2"/>
      <x:c r="N31" s="2"/>
      <x:c r="O31" s="2"/>
    </x:row>
    <x:row r="32" ht="5" customHeight="1">
      <x:c r="A32" s="1"/>
      <x:c r="B32" s="1"/>
      <x:c r="C32" s="2"/>
      <x:c r="D32" s="2"/>
      <x:c r="E32" s="2"/>
      <x:c r="F32" s="2"/>
      <x:c r="G32" s="2"/>
      <x:c r="H32" s="2"/>
      <x:c r="I32" s="2"/>
      <x:c r="J32" s="2"/>
      <x:c r="K32" s="2"/>
      <x:c r="L32" s="2"/>
      <x:c r="M32" s="2"/>
      <x:c r="N32" s="2"/>
      <x:c r="O32" s="2"/>
    </x:row>
    <x:row r="33" ht="5" customHeight="1">
      <x:c r="A33" s="1"/>
      <x:c r="B33" s="1"/>
      <x:c r="C33" s="2"/>
      <x:c r="D33" s="2"/>
      <x:c r="E33" s="2"/>
      <x:c r="F33" s="2"/>
      <x:c r="G33" s="2"/>
      <x:c r="H33" s="2"/>
      <x:c r="I33" s="2"/>
      <x:c r="J33" s="2"/>
      <x:c r="K33" s="2"/>
      <x:c r="L33" s="2"/>
      <x:c r="M33" s="2"/>
      <x:c r="N33" s="2"/>
      <x:c r="O33" s="2"/>
    </x:row>
    <x:row r="34" ht="66" customHeight="1">
      <x:c r="A34" s="1"/>
      <x:c r="B34" s="1"/>
      <x:c r="C34" s="59" t="str">
        <x:v>Enterprise-equivalent basis</x:v>
      </x:c>
      <x:c r="D34" s="14" t="str">
        <x:v>Add repaid and retained debt to equity cost and subtract eligible excess cash. The result includes the selected NWC adjustment. The private ceiling uses EV plus maximum contingent cash on this same basis, at the entered stock price. It is not an absolute maximum transaction cost: stock appreciation, interest and unmodeled liabilities can add exposure.</x:v>
      </x:c>
      <x:c r="E34" s="2"/>
      <x:c r="F34" s="2"/>
      <x:c r="G34" s="2"/>
      <x:c r="H34" s="2"/>
      <x:c r="I34" s="2"/>
      <x:c r="J34" s="2"/>
      <x:c r="K34" s="2"/>
      <x:c r="L34" s="2"/>
      <x:c r="M34" s="2"/>
      <x:c r="N34" s="2"/>
      <x:c r="O34" s="2"/>
    </x:row>
    <x:row r="35" ht="5" customHeight="1">
      <x:c r="A35" s="1"/>
      <x:c r="B35" s="1"/>
      <x:c r="C35" s="2"/>
      <x:c r="D35" s="2"/>
      <x:c r="E35" s="2"/>
      <x:c r="F35" s="2"/>
      <x:c r="G35" s="2"/>
      <x:c r="H35" s="2"/>
      <x:c r="I35" s="2"/>
      <x:c r="J35" s="2"/>
      <x:c r="K35" s="2"/>
      <x:c r="L35" s="2"/>
      <x:c r="M35" s="2"/>
      <x:c r="N35" s="2"/>
      <x:c r="O35" s="2"/>
    </x:row>
    <x:row r="36" ht="5" customHeight="1">
      <x:c r="A36" s="1"/>
      <x:c r="B36" s="1"/>
      <x:c r="C36" s="2"/>
      <x:c r="D36" s="2"/>
      <x:c r="E36" s="2"/>
      <x:c r="F36" s="2"/>
      <x:c r="G36" s="2"/>
      <x:c r="H36" s="2"/>
      <x:c r="I36" s="2"/>
      <x:c r="J36" s="2"/>
      <x:c r="K36" s="2"/>
      <x:c r="L36" s="2"/>
      <x:c r="M36" s="2"/>
      <x:c r="N36" s="2"/>
      <x:c r="O36" s="2"/>
    </x:row>
    <x:row r="37" ht="66" customHeight="1">
      <x:c r="A37" s="1"/>
      <x:c r="B37" s="1"/>
      <x:c r="C37" s="59" t="str">
        <x:v>Sources and uses</x:v>
      </x:c>
      <x:c r="D37" s="14" t="str">
        <x:v>Close uses = fixed cash minus holdback + repaid debt + close fees + required business cash. Funded escrow is already in fixed cash. Sources = buyer cash available + committed new debt assumed drawn at close; exclude undrawn facility capacity. Excess target cash is credited in price and is not also treated as funding. Do not reuse it unless the actual flow of funds is separately modeled.</x:v>
      </x:c>
      <x:c r="E37" s="2"/>
      <x:c r="F37" s="2"/>
      <x:c r="G37" s="2"/>
      <x:c r="H37" s="2"/>
      <x:c r="I37" s="2"/>
      <x:c r="J37" s="2"/>
      <x:c r="K37" s="2"/>
      <x:c r="L37" s="2"/>
      <x:c r="M37" s="2"/>
      <x:c r="N37" s="2"/>
      <x:c r="O37" s="2"/>
    </x:row>
    <x:row r="38" ht="5" customHeight="1">
      <x:c r="A38" s="1"/>
      <x:c r="B38" s="1"/>
      <x:c r="C38" s="2"/>
      <x:c r="D38" s="2"/>
      <x:c r="E38" s="2"/>
      <x:c r="F38" s="2"/>
      <x:c r="G38" s="2"/>
      <x:c r="H38" s="2"/>
      <x:c r="I38" s="2"/>
      <x:c r="J38" s="2"/>
      <x:c r="K38" s="2"/>
      <x:c r="L38" s="2"/>
      <x:c r="M38" s="2"/>
      <x:c r="N38" s="2"/>
      <x:c r="O38" s="2"/>
    </x:row>
    <x:row r="39" ht="5" customHeight="1">
      <x:c r="A39" s="1"/>
      <x:c r="B39" s="1"/>
      <x:c r="C39" s="2"/>
      <x:c r="D39" s="2"/>
      <x:c r="E39" s="2"/>
      <x:c r="F39" s="2"/>
      <x:c r="G39" s="2"/>
      <x:c r="H39" s="2"/>
      <x:c r="I39" s="2"/>
      <x:c r="J39" s="2"/>
      <x:c r="K39" s="2"/>
      <x:c r="L39" s="2"/>
      <x:c r="M39" s="2"/>
      <x:c r="N39" s="2"/>
      <x:c r="O39" s="2"/>
    </x:row>
    <x:row r="40" ht="66" customHeight="1">
      <x:c r="A40" s="1"/>
      <x:c r="B40" s="1"/>
      <x:c r="C40" s="59" t="str">
        <x:v>Remaining debt and cash exposure</x:v>
      </x:c>
      <x:c r="D40" s="14" t="str">
        <x:v>Post-close debt is retained debt plus new borrowing. Deferred cash ceiling is holdback plus maximum contingent payments. Their sum is a principal exposure subtotal, not extra purchase price. This tool does not model debt service, covenants, operating downside, taxes, fees on future payments or uncapped indemnities.</x:v>
      </x:c>
      <x:c r="E40" s="2"/>
      <x:c r="F40" s="2"/>
      <x:c r="G40" s="2"/>
      <x:c r="H40" s="2"/>
      <x:c r="I40" s="2"/>
      <x:c r="J40" s="2"/>
      <x:c r="K40" s="2"/>
      <x:c r="L40" s="2"/>
      <x:c r="M40" s="2"/>
      <x:c r="N40" s="2"/>
      <x:c r="O40" s="2"/>
    </x:row>
    <x:row r="41" ht="5" customHeight="1">
      <x:c r="A41" s="1"/>
      <x:c r="B41" s="1"/>
      <x:c r="C41" s="2"/>
      <x:c r="D41" s="2"/>
      <x:c r="E41" s="2"/>
      <x:c r="F41" s="2"/>
      <x:c r="G41" s="2"/>
      <x:c r="H41" s="2"/>
      <x:c r="I41" s="2"/>
      <x:c r="J41" s="2"/>
      <x:c r="K41" s="2"/>
      <x:c r="L41" s="2"/>
      <x:c r="M41" s="2"/>
      <x:c r="N41" s="2"/>
      <x:c r="O41" s="2"/>
    </x:row>
    <x:row r="42" ht="5" customHeight="1">
      <x:c r="A42" s="1"/>
      <x:c r="B42" s="1"/>
      <x:c r="C42" s="2"/>
      <x:c r="D42" s="2"/>
      <x:c r="E42" s="2"/>
      <x:c r="F42" s="2"/>
      <x:c r="G42" s="2"/>
      <x:c r="H42" s="2"/>
      <x:c r="I42" s="2"/>
      <x:c r="J42" s="2"/>
      <x:c r="K42" s="2"/>
      <x:c r="L42" s="2"/>
      <x:c r="M42" s="2"/>
      <x:c r="N42" s="2"/>
      <x:c r="O42" s="2"/>
    </x:row>
    <x:row r="43" ht="66" customHeight="1">
      <x:c r="A43" s="1"/>
      <x:c r="B43" s="1"/>
      <x:c r="C43" s="59" t="str">
        <x:v>Exclusivity</x:v>
      </x:c>
      <x:c r="D43" s="14" t="str">
        <x:v>Use fixed review, start, end and expected-close dates. Calendar-day differences exclude the starting day. Elapsed exclusivity stops at expiry; remaining days cannot be negative. Future daily process costs continue to expected close and are separate from fees and price. Do not count the same cost twice. Seller lost alternatives and buyer distraction require judgment.</x:v>
      </x:c>
      <x:c r="E43" s="2"/>
      <x:c r="F43" s="2"/>
      <x:c r="G43" s="2"/>
      <x:c r="H43" s="2"/>
      <x:c r="I43" s="2"/>
      <x:c r="J43" s="2"/>
      <x:c r="K43" s="2"/>
      <x:c r="L43" s="2"/>
      <x:c r="M43" s="2"/>
      <x:c r="N43" s="2"/>
      <x:c r="O43" s="2"/>
    </x:row>
    <x:row r="44" ht="5" customHeight="1">
      <x:c r="A44" s="1"/>
      <x:c r="B44" s="1"/>
      <x:c r="C44" s="2"/>
      <x:c r="D44" s="2"/>
      <x:c r="E44" s="2"/>
      <x:c r="F44" s="2"/>
      <x:c r="G44" s="2"/>
      <x:c r="H44" s="2"/>
      <x:c r="I44" s="2"/>
      <x:c r="J44" s="2"/>
      <x:c r="K44" s="2"/>
      <x:c r="L44" s="2"/>
      <x:c r="M44" s="2"/>
      <x:c r="N44" s="2"/>
      <x:c r="O44" s="2"/>
    </x:row>
    <x:row r="45" ht="5" customHeight="1">
      <x:c r="A45" s="1"/>
      <x:c r="B45" s="1"/>
      <x:c r="C45" s="2"/>
      <x:c r="D45" s="2"/>
      <x:c r="E45" s="2"/>
      <x:c r="F45" s="2"/>
      <x:c r="G45" s="2"/>
      <x:c r="H45" s="2"/>
      <x:c r="I45" s="2"/>
      <x:c r="J45" s="2"/>
      <x:c r="K45" s="2"/>
      <x:c r="L45" s="2"/>
      <x:c r="M45" s="2"/>
      <x:c r="N45" s="2"/>
      <x:c r="O45" s="2"/>
    </x:row>
    <x:row r="46" ht="66" customHeight="1">
      <x:c r="A46" s="1"/>
      <x:c r="B46" s="1"/>
      <x:c r="C46" s="59" t="str">
        <x:v>Conditions and decision authority</x:v>
      </x:c>
      <x:c r="D46" s="14" t="str">
        <x:v>Fourteen condition slots support buyer/seller/shared bearer, Investigate/Price/Protect/Walk, named owner, evidence, action, resolution, due date and consequence. Closed requires all fields. Formula checks cannot verify whether evidence is true or sufficient; authorized review remains necessary. Required No excludes a row; never use it to hide an unresolved requirement.</x:v>
      </x:c>
      <x:c r="E46" s="2"/>
      <x:c r="F46" s="2"/>
      <x:c r="G46" s="2"/>
      <x:c r="H46" s="2"/>
      <x:c r="I46" s="2"/>
      <x:c r="J46" s="2"/>
      <x:c r="K46" s="2"/>
      <x:c r="L46" s="2"/>
      <x:c r="M46" s="2"/>
      <x:c r="N46" s="2"/>
      <x:c r="O46" s="2"/>
    </x:row>
    <x:row r="47" ht="5" customHeight="1">
      <x:c r="A47" s="1"/>
      <x:c r="B47" s="1"/>
      <x:c r="C47" s="2"/>
      <x:c r="D47" s="2"/>
      <x:c r="E47" s="2"/>
      <x:c r="F47" s="2"/>
      <x:c r="G47" s="2"/>
      <x:c r="H47" s="2"/>
      <x:c r="I47" s="2"/>
      <x:c r="J47" s="2"/>
      <x:c r="K47" s="2"/>
      <x:c r="L47" s="2"/>
      <x:c r="M47" s="2"/>
      <x:c r="N47" s="2"/>
      <x:c r="O47" s="2"/>
    </x:row>
    <x:row r="48" ht="5" customHeight="1">
      <x:c r="A48" s="1"/>
      <x:c r="B48" s="1"/>
      <x:c r="C48" s="2"/>
      <x:c r="D48" s="2"/>
      <x:c r="E48" s="2"/>
      <x:c r="F48" s="2"/>
      <x:c r="G48" s="2"/>
      <x:c r="H48" s="2"/>
      <x:c r="I48" s="2"/>
      <x:c r="J48" s="2"/>
      <x:c r="K48" s="2"/>
      <x:c r="L48" s="2"/>
      <x:c r="M48" s="2"/>
      <x:c r="N48" s="2"/>
      <x:c r="O48" s="2"/>
    </x:row>
    <x:row r="49" ht="66" customHeight="1">
      <x:c r="A49" s="1"/>
      <x:c r="B49" s="1"/>
      <x:c r="C49" s="59" t="str">
        <x:v>Use and extend</x:v>
      </x:c>
      <x:c r="D49" s="14" t="str">
        <x:v>Replace the largest assumptions, review the bridge, assign condition owners, then switch to Downside. Six contingency slots and fourteen condition slots are supported. Fill an unused slot rather than inserting beyond the ranges. More slots require extending formulas and rechecking aggregates. Sort the entire Conditions table so each risk stays with its evidence and owner.</x:v>
      </x:c>
      <x:c r="E49" s="2"/>
      <x:c r="F49" s="2"/>
      <x:c r="G49" s="2"/>
      <x:c r="H49" s="2"/>
      <x:c r="I49" s="2"/>
      <x:c r="J49" s="2"/>
      <x:c r="K49" s="2"/>
      <x:c r="L49" s="2"/>
      <x:c r="M49" s="2"/>
      <x:c r="N49" s="2"/>
      <x:c r="O49" s="2"/>
    </x:row>
    <x:row r="50" ht="5" customHeight="1">
      <x:c r="A50" s="1"/>
      <x:c r="B50" s="1"/>
      <x:c r="C50" s="2"/>
      <x:c r="D50" s="2"/>
      <x:c r="E50" s="2"/>
      <x:c r="F50" s="2"/>
      <x:c r="G50" s="2"/>
      <x:c r="H50" s="2"/>
      <x:c r="I50" s="2"/>
      <x:c r="J50" s="2"/>
      <x:c r="K50" s="2"/>
      <x:c r="L50" s="2"/>
      <x:c r="M50" s="2"/>
      <x:c r="N50" s="2"/>
      <x:c r="O50" s="2"/>
    </x:row>
    <x:row r="51" ht="5" customHeight="1">
      <x:c r="A51" s="1"/>
      <x:c r="B51" s="1"/>
      <x:c r="C51" s="2"/>
      <x:c r="D51" s="2"/>
      <x:c r="E51" s="2"/>
      <x:c r="F51" s="2"/>
      <x:c r="G51" s="2"/>
      <x:c r="H51" s="2"/>
      <x:c r="I51" s="2"/>
      <x:c r="J51" s="2"/>
      <x:c r="K51" s="2"/>
      <x:c r="L51" s="2"/>
      <x:c r="M51" s="2"/>
      <x:c r="N51" s="2"/>
      <x:c r="O51" s="2"/>
    </x:row>
    <x:row r="52" ht="66" customHeight="1">
      <x:c r="A52" s="1"/>
      <x:c r="B52" s="1"/>
      <x:c r="C52" s="59" t="str">
        <x:v>Boundaries</x:v>
      </x:c>
      <x:c r="D52" s="14" t="str">
        <x:v>This is not a definitive agreement, tax model, purchase-price allocation, fairness opinion or financing commitment. Confirm asset-versus-equity structure, liabilities, accounting definitions and approvals with the relevant advisers. Buyer-specific synergies can inform a private ceiling; they do not automatically belong to the seller.</x:v>
      </x:c>
      <x:c r="E52" s="2"/>
      <x:c r="F52" s="2"/>
      <x:c r="G52" s="2"/>
      <x:c r="H52" s="2"/>
      <x:c r="I52" s="2"/>
      <x:c r="J52" s="2"/>
      <x:c r="K52" s="2"/>
      <x:c r="L52" s="2"/>
      <x:c r="M52" s="2"/>
      <x:c r="N52" s="2"/>
      <x:c r="O52" s="2"/>
    </x:row>
    <x:row r="53" ht="5" customHeight="1">
      <x:c r="A53" s="1"/>
      <x:c r="B53" s="1"/>
      <x:c r="C53" s="2"/>
      <x:c r="D53" s="2"/>
      <x:c r="E53" s="2"/>
      <x:c r="F53" s="2"/>
      <x:c r="G53" s="2"/>
      <x:c r="H53" s="2"/>
      <x:c r="I53" s="2"/>
      <x:c r="J53" s="2"/>
      <x:c r="K53" s="2"/>
      <x:c r="L53" s="2"/>
      <x:c r="M53" s="2"/>
      <x:c r="N53" s="2"/>
      <x:c r="O53" s="2"/>
    </x:row>
    <x:row r="54" ht="5" customHeight="1">
      <x:c r="A54" s="1"/>
      <x:c r="B54" s="1"/>
      <x:c r="C54" s="2"/>
      <x:c r="D54" s="2"/>
      <x:c r="E54" s="2"/>
      <x:c r="F54" s="2"/>
      <x:c r="G54" s="2"/>
      <x:c r="H54" s="2"/>
      <x:c r="I54" s="2"/>
      <x:c r="J54" s="2"/>
      <x:c r="K54" s="2"/>
      <x:c r="L54" s="2"/>
      <x:c r="M54" s="2"/>
      <x:c r="N54" s="2"/>
      <x:c r="O54" s="2"/>
    </x:row>
    <x:row r="55" ht="24" customHeight="1">
      <x:c r="A55" s="1"/>
      <x:c r="B55" s="1"/>
      <x:c r="C55" s="2"/>
      <x:c r="D55" s="2"/>
      <x:c r="E55" s="2"/>
      <x:c r="F55" s="2"/>
      <x:c r="G55" s="2"/>
      <x:c r="H55" s="2"/>
      <x:c r="I55" s="2"/>
      <x:c r="J55" s="2"/>
      <x:c r="K55" s="2"/>
      <x:c r="L55" s="2"/>
      <x:c r="M55" s="2"/>
      <x:c r="N55" s="2"/>
      <x:c r="O55" s="2"/>
    </x:row>
    <x:row r="56" ht="24" customHeight="1">
      <x:c r="A56" s="1"/>
      <x:c r="B56" s="1"/>
      <x:c r="C56" s="2"/>
      <x:c r="D56" s="2"/>
      <x:c r="E56" s="2"/>
      <x:c r="F56" s="2"/>
      <x:c r="G56" s="2"/>
      <x:c r="H56" s="2"/>
      <x:c r="I56" s="2"/>
      <x:c r="J56" s="2"/>
      <x:c r="K56" s="2"/>
      <x:c r="L56" s="2"/>
      <x:c r="M56" s="2"/>
      <x:c r="N56" s="2"/>
      <x:c r="O56" s="2"/>
    </x:row>
    <x:row r="57" ht="24" customHeight="1">
      <x:c r="A57" s="1"/>
      <x:c r="B57" s="1"/>
      <x:c r="C57" s="10" t="str">
        <x:v>Calculation checks</x:v>
      </x:c>
      <x:c r="D57" s="10"/>
      <x:c r="E57" s="2"/>
      <x:c r="F57" s="2"/>
      <x:c r="G57" s="2"/>
      <x:c r="H57" s="2"/>
      <x:c r="I57" s="2"/>
      <x:c r="J57" s="2"/>
      <x:c r="K57" s="2"/>
      <x:c r="L57" s="2"/>
      <x:c r="M57" s="2"/>
      <x:c r="N57" s="2"/>
      <x:c r="O57" s="2"/>
    </x:row>
    <x:row r="58" ht="24" customHeight="1">
      <x:c r="A58" s="1"/>
      <x:c r="B58" s="1"/>
      <x:c r="C58" s="2" t="str">
        <x:v>Reference allocation difference</x:v>
      </x:c>
      <x:c r="D58" s="60" t="n">
        <x:f>IF(COUNT('Economics'!D14,'Economics'!D17:D19)&lt;&gt;4,"n.a.",'Economics'!D14-SUM('Economics'!D17:D19))</x:f>
        <x:v>0</x:v>
      </x:c>
      <x:c r="E58" s="2"/>
      <x:c r="F58" s="2"/>
      <x:c r="G58" s="2"/>
      <x:c r="H58" s="2"/>
      <x:c r="I58" s="2"/>
      <x:c r="J58" s="2"/>
      <x:c r="K58" s="2"/>
      <x:c r="L58" s="2"/>
      <x:c r="M58" s="2"/>
      <x:c r="N58" s="2"/>
      <x:c r="O58" s="2"/>
    </x:row>
    <x:row r="59" ht="24" customHeight="1">
      <x:c r="A59" s="1"/>
      <x:c r="B59" s="1"/>
      <x:c r="C59" s="2" t="str">
        <x:v>Cash allocation difference</x:v>
      </x:c>
      <x:c r="D59" s="60" t="n">
        <x:f>IF(COUNT('Economics'!D19,'Economics'!D26:D28)&lt;&gt;4,"n.a.",'Economics'!D19-SUM('Economics'!D26:D28))</x:f>
        <x:v>0</x:v>
      </x:c>
      <x:c r="E59" s="2"/>
      <x:c r="F59" s="2"/>
      <x:c r="G59" s="2"/>
      <x:c r="H59" s="2"/>
      <x:c r="I59" s="2"/>
      <x:c r="J59" s="2"/>
      <x:c r="K59" s="2"/>
      <x:c r="L59" s="2"/>
      <x:c r="M59" s="2"/>
      <x:c r="N59" s="2"/>
      <x:c r="O59" s="2"/>
    </x:row>
    <x:row r="60" ht="24" customHeight="1">
      <x:c r="A60" s="1"/>
      <x:c r="B60" s="1"/>
      <x:c r="C60" s="2"/>
      <x:c r="D60" s="2"/>
      <x:c r="E60" s="2"/>
      <x:c r="F60" s="2"/>
      <x:c r="G60" s="2"/>
      <x:c r="H60" s="2"/>
      <x:c r="I60" s="2"/>
      <x:c r="J60" s="2"/>
      <x:c r="K60" s="2"/>
      <x:c r="L60" s="2"/>
      <x:c r="M60" s="2"/>
      <x:c r="N60" s="2"/>
      <x:c r="O60" s="2"/>
    </x:row>
    <x:row r="61" ht="24" customHeight="1">
      <x:c r="A61" s="1"/>
      <x:c r="B61" s="1"/>
      <x:c r="C61" s="2"/>
      <x:c r="D61" s="2"/>
      <x:c r="E61" s="2"/>
      <x:c r="F61" s="2"/>
      <x:c r="G61" s="2"/>
      <x:c r="H61" s="2"/>
      <x:c r="I61" s="2"/>
      <x:c r="J61" s="2"/>
      <x:c r="K61" s="2"/>
      <x:c r="L61" s="2"/>
      <x:c r="M61" s="2"/>
      <x:c r="N61" s="2"/>
      <x:c r="O61" s="2"/>
    </x:row>
    <x:row r="62" ht="24" customHeight="1">
      <x:c r="A62" s="1"/>
      <x:c r="B62" s="1"/>
      <x:c r="C62" s="2"/>
      <x:c r="D62" s="2"/>
      <x:c r="E62" s="2"/>
      <x:c r="F62" s="2"/>
      <x:c r="G62" s="2"/>
      <x:c r="H62" s="2"/>
      <x:c r="I62" s="2"/>
      <x:c r="J62" s="2"/>
      <x:c r="K62" s="2"/>
      <x:c r="L62" s="2"/>
      <x:c r="M62" s="2"/>
      <x:c r="N62" s="2"/>
      <x:c r="O62" s="2"/>
    </x:row>
    <x:row r="63" ht="24" customHeight="1">
      <x:c r="A63" s="1"/>
      <x:c r="B63" s="1"/>
      <x:c r="C63" s="2"/>
      <x:c r="D63" s="2"/>
      <x:c r="E63" s="2"/>
      <x:c r="F63" s="2"/>
      <x:c r="G63" s="2"/>
      <x:c r="H63" s="2"/>
      <x:c r="I63" s="2"/>
      <x:c r="J63" s="2"/>
      <x:c r="K63" s="2"/>
      <x:c r="L63" s="2"/>
      <x:c r="M63" s="2"/>
      <x:c r="N63" s="2"/>
      <x:c r="O63" s="2"/>
    </x:row>
    <x:row r="64" ht="24" customHeight="1">
      <x:c r="A64" s="1"/>
      <x:c r="B64" s="1"/>
      <x:c r="C64" s="2"/>
      <x:c r="D64" s="2"/>
      <x:c r="E64" s="2"/>
      <x:c r="F64" s="2"/>
      <x:c r="G64" s="2"/>
      <x:c r="H64" s="2"/>
      <x:c r="I64" s="2"/>
      <x:c r="J64" s="2"/>
      <x:c r="K64" s="2"/>
      <x:c r="L64" s="2"/>
      <x:c r="M64" s="2"/>
      <x:c r="N64" s="2"/>
      <x:c r="O64" s="2"/>
    </x:row>
    <x:row r="65" ht="24" customHeight="1">
      <x:c r="A65" s="1"/>
      <x:c r="B65" s="1"/>
      <x:c r="C65" s="2"/>
      <x:c r="D65" s="2"/>
      <x:c r="E65" s="2"/>
      <x:c r="F65" s="2"/>
      <x:c r="G65" s="2"/>
      <x:c r="H65" s="2"/>
      <x:c r="I65" s="2"/>
      <x:c r="J65" s="2"/>
      <x:c r="K65" s="2"/>
      <x:c r="L65" s="2"/>
      <x:c r="M65" s="2"/>
      <x:c r="N65" s="2"/>
      <x:c r="O65" s="2"/>
    </x:row>
    <x:row r="66" ht="24" customHeight="1">
      <x:c r="A66" s="1"/>
      <x:c r="B66" s="1"/>
      <x:c r="C66" s="2"/>
      <x:c r="D66" s="2"/>
      <x:c r="E66" s="2"/>
      <x:c r="F66" s="2"/>
      <x:c r="G66" s="2"/>
      <x:c r="H66" s="2"/>
      <x:c r="I66" s="2"/>
      <x:c r="J66" s="2"/>
      <x:c r="K66" s="2"/>
      <x:c r="L66" s="2"/>
      <x:c r="M66" s="2"/>
      <x:c r="N66" s="2"/>
      <x:c r="O66" s="2"/>
    </x:row>
    <x:row r="67" ht="24" customHeight="1">
      <x:c r="A67" s="1"/>
      <x:c r="B67" s="1"/>
      <x:c r="C67" s="2"/>
      <x:c r="D67" s="2"/>
      <x:c r="E67" s="2"/>
      <x:c r="F67" s="2"/>
      <x:c r="G67" s="2"/>
      <x:c r="H67" s="2"/>
      <x:c r="I67" s="2"/>
      <x:c r="J67" s="2"/>
      <x:c r="K67" s="2"/>
      <x:c r="L67" s="2"/>
      <x:c r="M67" s="2"/>
      <x:c r="N67" s="2"/>
      <x:c r="O67" s="2"/>
    </x:row>
    <x:row r="68" ht="24" customHeight="1">
      <x:c r="A68" s="1"/>
      <x:c r="B68" s="1"/>
      <x:c r="C68" s="2"/>
      <x:c r="D68" s="2"/>
      <x:c r="E68" s="2"/>
      <x:c r="F68" s="2"/>
      <x:c r="G68" s="2"/>
      <x:c r="H68" s="2"/>
      <x:c r="I68" s="2"/>
      <x:c r="J68" s="2"/>
      <x:c r="K68" s="2"/>
      <x:c r="L68" s="2"/>
      <x:c r="M68" s="2"/>
      <x:c r="N68" s="2"/>
      <x:c r="O68" s="2"/>
    </x:row>
    <x:row r="69" ht="24" customHeight="1">
      <x:c r="A69" s="1"/>
      <x:c r="B69" s="1"/>
      <x:c r="C69" s="2"/>
      <x:c r="D69" s="2"/>
      <x:c r="E69" s="2"/>
      <x:c r="F69" s="2"/>
      <x:c r="G69" s="2"/>
      <x:c r="H69" s="2"/>
      <x:c r="I69" s="2"/>
      <x:c r="J69" s="2"/>
      <x:c r="K69" s="2"/>
      <x:c r="L69" s="2"/>
      <x:c r="M69" s="2"/>
      <x:c r="N69" s="2"/>
      <x:c r="O69" s="2"/>
    </x:row>
    <x:row r="70" ht="24" customHeight="1">
      <x:c r="A70" s="1"/>
      <x:c r="B70" s="1"/>
      <x:c r="C70" s="2"/>
      <x:c r="D70" s="2"/>
      <x:c r="E70" s="2"/>
      <x:c r="F70" s="2"/>
      <x:c r="G70" s="2"/>
      <x:c r="H70" s="2"/>
      <x:c r="I70" s="2"/>
      <x:c r="J70" s="2"/>
      <x:c r="K70" s="2"/>
      <x:c r="L70" s="2"/>
      <x:c r="M70" s="2"/>
      <x:c r="N70" s="2"/>
      <x:c r="O70" s="2"/>
    </x:row>
    <x:row r="71" ht="24" customHeight="1">
      <x:c r="A71" s="1"/>
      <x:c r="B71" s="1"/>
      <x:c r="C71" s="2"/>
      <x:c r="D71" s="2"/>
      <x:c r="E71" s="2"/>
      <x:c r="F71" s="2"/>
      <x:c r="G71" s="2"/>
      <x:c r="H71" s="2"/>
      <x:c r="I71" s="2"/>
      <x:c r="J71" s="2"/>
      <x:c r="K71" s="2"/>
      <x:c r="L71" s="2"/>
      <x:c r="M71" s="2"/>
      <x:c r="N71" s="2"/>
      <x:c r="O71" s="2"/>
    </x:row>
    <x:row r="72" ht="24" customHeight="1">
      <x:c r="A72" s="1"/>
      <x:c r="B72" s="1"/>
      <x:c r="C72" s="2"/>
      <x:c r="D72" s="2"/>
      <x:c r="E72" s="2"/>
      <x:c r="F72" s="2"/>
      <x:c r="G72" s="2"/>
      <x:c r="H72" s="2"/>
      <x:c r="I72" s="2"/>
      <x:c r="J72" s="2"/>
      <x:c r="K72" s="2"/>
      <x:c r="L72" s="2"/>
      <x:c r="M72" s="2"/>
      <x:c r="N72" s="2"/>
      <x:c r="O72" s="2"/>
    </x:row>
    <x:row r="73" ht="24" customHeight="1">
      <x:c r="A73" s="1"/>
      <x:c r="B73" s="1"/>
      <x:c r="C73" s="2"/>
      <x:c r="D73" s="2"/>
      <x:c r="E73" s="2"/>
      <x:c r="F73" s="2"/>
      <x:c r="G73" s="2"/>
      <x:c r="H73" s="2"/>
      <x:c r="I73" s="2"/>
      <x:c r="J73" s="2"/>
      <x:c r="K73" s="2"/>
      <x:c r="L73" s="2"/>
      <x:c r="M73" s="2"/>
      <x:c r="N73" s="2"/>
      <x:c r="O73" s="2"/>
    </x:row>
    <x:row r="74" ht="24" customHeight="1">
      <x:c r="A74" s="1"/>
      <x:c r="B74" s="1"/>
      <x:c r="C74" s="2"/>
      <x:c r="D74" s="2"/>
      <x:c r="E74" s="2"/>
      <x:c r="F74" s="2"/>
      <x:c r="G74" s="2"/>
      <x:c r="H74" s="2"/>
      <x:c r="I74" s="2"/>
      <x:c r="J74" s="2"/>
      <x:c r="K74" s="2"/>
      <x:c r="L74" s="2"/>
      <x:c r="M74" s="2"/>
      <x:c r="N74" s="2"/>
      <x:c r="O74" s="2"/>
    </x:row>
    <x:row r="75" ht="24" customHeight="1">
      <x:c r="A75" s="1"/>
      <x:c r="B75" s="1"/>
      <x:c r="C75" s="2"/>
      <x:c r="D75" s="2"/>
      <x:c r="E75" s="2"/>
      <x:c r="F75" s="2"/>
      <x:c r="G75" s="2"/>
      <x:c r="H75" s="2"/>
      <x:c r="I75" s="2"/>
      <x:c r="J75" s="2"/>
      <x:c r="K75" s="2"/>
      <x:c r="L75" s="2"/>
      <x:c r="M75" s="2"/>
      <x:c r="N75" s="2"/>
      <x:c r="O75" s="2"/>
    </x:row>
    <x:row r="76" ht="24" customHeight="1">
      <x:c r="A76" s="1"/>
      <x:c r="B76" s="1"/>
      <x:c r="C76" s="2"/>
      <x:c r="D76" s="2"/>
      <x:c r="E76" s="2"/>
      <x:c r="F76" s="2"/>
      <x:c r="G76" s="2"/>
      <x:c r="H76" s="2"/>
      <x:c r="I76" s="2"/>
      <x:c r="J76" s="2"/>
      <x:c r="K76" s="2"/>
      <x:c r="L76" s="2"/>
      <x:c r="M76" s="2"/>
      <x:c r="N76" s="2"/>
      <x:c r="O76" s="2"/>
    </x:row>
    <x:row r="77" ht="24" customHeight="1">
      <x:c r="A77" s="1"/>
      <x:c r="B77" s="1"/>
      <x:c r="C77" s="2"/>
      <x:c r="D77" s="2"/>
      <x:c r="E77" s="2"/>
      <x:c r="F77" s="2"/>
      <x:c r="G77" s="2"/>
      <x:c r="H77" s="2"/>
      <x:c r="I77" s="2"/>
      <x:c r="J77" s="2"/>
      <x:c r="K77" s="2"/>
      <x:c r="L77" s="2"/>
      <x:c r="M77" s="2"/>
      <x:c r="N77" s="2"/>
      <x:c r="O77" s="2"/>
    </x:row>
    <x:row r="78" ht="24" customHeight="1">
      <x:c r="A78" s="1"/>
      <x:c r="B78" s="1"/>
      <x:c r="C78" s="2"/>
      <x:c r="D78" s="2"/>
      <x:c r="E78" s="2"/>
      <x:c r="F78" s="2"/>
      <x:c r="G78" s="2"/>
      <x:c r="H78" s="2"/>
      <x:c r="I78" s="2"/>
      <x:c r="J78" s="2"/>
      <x:c r="K78" s="2"/>
      <x:c r="L78" s="2"/>
      <x:c r="M78" s="2"/>
      <x:c r="N78" s="2"/>
      <x:c r="O78" s="2"/>
    </x:row>
    <x:row r="79" ht="24" customHeight="1">
      <x:c r="A79" s="1"/>
      <x:c r="B79" s="1"/>
      <x:c r="C79" s="2"/>
      <x:c r="D79" s="2"/>
      <x:c r="E79" s="2"/>
      <x:c r="F79" s="2"/>
      <x:c r="G79" s="2"/>
      <x:c r="H79" s="2"/>
      <x:c r="I79" s="2"/>
      <x:c r="J79" s="2"/>
      <x:c r="K79" s="2"/>
      <x:c r="L79" s="2"/>
      <x:c r="M79" s="2"/>
      <x:c r="N79" s="2"/>
      <x:c r="O79" s="2"/>
    </x:row>
    <x:row r="80" ht="24" customHeight="1">
      <x:c r="A80" s="1"/>
      <x:c r="B80" s="1"/>
      <x:c r="C80" s="2"/>
      <x:c r="D80" s="2"/>
      <x:c r="E80" s="2"/>
      <x:c r="F80" s="2"/>
      <x:c r="G80" s="2"/>
      <x:c r="H80" s="2"/>
      <x:c r="I80" s="2"/>
      <x:c r="J80" s="2"/>
      <x:c r="K80" s="2"/>
      <x:c r="L80" s="2"/>
      <x:c r="M80" s="2"/>
      <x:c r="N80" s="2"/>
      <x:c r="O80" s="2"/>
    </x:row>
    <x:row r="81" ht="24" customHeight="1">
      <x:c r="A81" s="1"/>
      <x:c r="B81" s="1"/>
      <x:c r="C81" s="2"/>
      <x:c r="D81" s="2"/>
      <x:c r="E81" s="2"/>
      <x:c r="F81" s="2"/>
      <x:c r="G81" s="2"/>
      <x:c r="H81" s="2"/>
      <x:c r="I81" s="2"/>
      <x:c r="J81" s="2"/>
      <x:c r="K81" s="2"/>
      <x:c r="L81" s="2"/>
      <x:c r="M81" s="2"/>
      <x:c r="N81" s="2"/>
      <x:c r="O81" s="2"/>
    </x:row>
    <x:row r="82" ht="24" customHeight="1">
      <x:c r="A82" s="1"/>
      <x:c r="B82" s="1"/>
      <x:c r="C82" s="2"/>
      <x:c r="D82" s="2"/>
      <x:c r="E82" s="2"/>
      <x:c r="F82" s="2"/>
      <x:c r="G82" s="2"/>
      <x:c r="H82" s="2"/>
      <x:c r="I82" s="2"/>
      <x:c r="J82" s="2"/>
      <x:c r="K82" s="2"/>
      <x:c r="L82" s="2"/>
      <x:c r="M82" s="2"/>
      <x:c r="N82" s="2"/>
      <x:c r="O82" s="2"/>
    </x:row>
    <x:row r="83" ht="24" customHeight="1">
      <x:c r="A83" s="1"/>
      <x:c r="B83" s="1"/>
      <x:c r="C83" s="2"/>
      <x:c r="D83" s="2"/>
      <x:c r="E83" s="2"/>
      <x:c r="F83" s="2"/>
      <x:c r="G83" s="2"/>
      <x:c r="H83" s="2"/>
      <x:c r="I83" s="2"/>
      <x:c r="J83" s="2"/>
      <x:c r="K83" s="2"/>
      <x:c r="L83" s="2"/>
      <x:c r="M83" s="2"/>
      <x:c r="N83" s="2"/>
      <x:c r="O83" s="2"/>
    </x:row>
    <x:row r="84" ht="24" customHeight="1">
      <x:c r="A84" s="1"/>
      <x:c r="B84" s="1"/>
      <x:c r="C84" s="2"/>
      <x:c r="D84" s="2"/>
      <x:c r="E84" s="2"/>
      <x:c r="F84" s="2"/>
      <x:c r="G84" s="2"/>
      <x:c r="H84" s="2"/>
      <x:c r="I84" s="2"/>
      <x:c r="J84" s="2"/>
      <x:c r="K84" s="2"/>
      <x:c r="L84" s="2"/>
      <x:c r="M84" s="2"/>
      <x:c r="N84" s="2"/>
      <x:c r="O84" s="2"/>
    </x:row>
    <x:row r="85" ht="24" customHeight="1">
      <x:c r="A85" s="1"/>
      <x:c r="B85" s="1"/>
      <x:c r="C85" s="2"/>
      <x:c r="D85" s="2"/>
      <x:c r="E85" s="2"/>
      <x:c r="F85" s="2"/>
      <x:c r="G85" s="2"/>
      <x:c r="H85" s="2"/>
      <x:c r="I85" s="2"/>
      <x:c r="J85" s="2"/>
      <x:c r="K85" s="2"/>
      <x:c r="L85" s="2"/>
      <x:c r="M85" s="2"/>
      <x:c r="N85" s="2"/>
      <x:c r="O85" s="2"/>
    </x:row>
    <x:row r="86" ht="24" customHeight="1">
      <x:c r="A86" s="1"/>
      <x:c r="B86" s="1"/>
      <x:c r="C86" s="2"/>
      <x:c r="D86" s="2"/>
      <x:c r="E86" s="2"/>
      <x:c r="F86" s="2"/>
      <x:c r="G86" s="2"/>
      <x:c r="H86" s="2"/>
      <x:c r="I86" s="2"/>
      <x:c r="J86" s="2"/>
      <x:c r="K86" s="2"/>
      <x:c r="L86" s="2"/>
      <x:c r="M86" s="2"/>
      <x:c r="N86" s="2"/>
      <x:c r="O86" s="2"/>
    </x:row>
    <x:row r="87" ht="24" customHeight="1">
      <x:c r="A87" s="1"/>
      <x:c r="B87" s="1"/>
      <x:c r="C87" s="2"/>
      <x:c r="D87" s="2"/>
      <x:c r="E87" s="2"/>
      <x:c r="F87" s="2"/>
      <x:c r="G87" s="2"/>
      <x:c r="H87" s="2"/>
      <x:c r="I87" s="2"/>
      <x:c r="J87" s="2"/>
      <x:c r="K87" s="2"/>
      <x:c r="L87" s="2"/>
      <x:c r="M87" s="2"/>
      <x:c r="N87" s="2"/>
      <x:c r="O87" s="2"/>
    </x:row>
    <x:row r="88" ht="24" customHeight="1">
      <x:c r="A88" s="1"/>
      <x:c r="B88" s="1"/>
      <x:c r="C88" s="2"/>
      <x:c r="D88" s="2"/>
      <x:c r="E88" s="2"/>
      <x:c r="F88" s="2"/>
      <x:c r="G88" s="2"/>
      <x:c r="H88" s="2"/>
      <x:c r="I88" s="2"/>
      <x:c r="J88" s="2"/>
      <x:c r="K88" s="2"/>
      <x:c r="L88" s="2"/>
      <x:c r="M88" s="2"/>
      <x:c r="N88" s="2"/>
      <x:c r="O88" s="2"/>
    </x:row>
    <x:row r="89" ht="24" customHeight="1">
      <x:c r="A89" s="1"/>
      <x:c r="B89" s="1"/>
      <x:c r="C89" s="2"/>
      <x:c r="D89" s="2"/>
      <x:c r="E89" s="2"/>
      <x:c r="F89" s="2"/>
      <x:c r="G89" s="2"/>
      <x:c r="H89" s="2"/>
      <x:c r="I89" s="2"/>
      <x:c r="J89" s="2"/>
      <x:c r="K89" s="2"/>
      <x:c r="L89" s="2"/>
      <x:c r="M89" s="2"/>
      <x:c r="N89" s="2"/>
      <x:c r="O89" s="2"/>
    </x:row>
    <x:row r="90" ht="24" customHeight="1">
      <x:c r="A90" s="1"/>
      <x:c r="B90" s="1"/>
      <x:c r="C90" s="2"/>
      <x:c r="D90" s="2"/>
      <x:c r="E90" s="2"/>
      <x:c r="F90" s="2"/>
      <x:c r="G90" s="2"/>
      <x:c r="H90" s="2"/>
      <x:c r="I90" s="2"/>
      <x:c r="J90" s="2"/>
      <x:c r="K90" s="2"/>
      <x:c r="L90" s="2"/>
      <x:c r="M90" s="2"/>
      <x:c r="N90" s="2"/>
      <x:c r="O90" s="2"/>
    </x:row>
    <x:row r="91" ht="24" customHeight="1">
      <x:c r="A91" s="1"/>
      <x:c r="B91" s="1"/>
      <x:c r="C91" s="2"/>
      <x:c r="D91" s="2"/>
      <x:c r="E91" s="2"/>
      <x:c r="F91" s="2"/>
      <x:c r="G91" s="2"/>
      <x:c r="H91" s="2"/>
      <x:c r="I91" s="2"/>
      <x:c r="J91" s="2"/>
      <x:c r="K91" s="2"/>
      <x:c r="L91" s="2"/>
      <x:c r="M91" s="2"/>
      <x:c r="N91" s="2"/>
      <x:c r="O91" s="2"/>
    </x:row>
    <x:row r="92" ht="24" customHeight="1">
      <x:c r="A92" s="1"/>
      <x:c r="B92" s="1"/>
      <x:c r="C92" s="2"/>
      <x:c r="D92" s="2"/>
      <x:c r="E92" s="2"/>
      <x:c r="F92" s="2"/>
      <x:c r="G92" s="2"/>
      <x:c r="H92" s="2"/>
      <x:c r="I92" s="2"/>
      <x:c r="J92" s="2"/>
      <x:c r="K92" s="2"/>
      <x:c r="L92" s="2"/>
      <x:c r="M92" s="2"/>
      <x:c r="N92" s="2"/>
      <x:c r="O92" s="2"/>
    </x:row>
    <x:row r="93" ht="24" customHeight="1">
      <x:c r="A93" s="1"/>
      <x:c r="B93" s="1"/>
      <x:c r="C93" s="2"/>
      <x:c r="D93" s="2"/>
      <x:c r="E93" s="2"/>
      <x:c r="F93" s="2"/>
      <x:c r="G93" s="2"/>
      <x:c r="H93" s="2"/>
      <x:c r="I93" s="2"/>
      <x:c r="J93" s="2"/>
      <x:c r="K93" s="2"/>
      <x:c r="L93" s="2"/>
      <x:c r="M93" s="2"/>
      <x:c r="N93" s="2"/>
      <x:c r="O93" s="2"/>
    </x:row>
    <x:row r="94" ht="24" customHeight="1">
      <x:c r="A94" s="1"/>
      <x:c r="B94" s="1"/>
      <x:c r="C94" s="2"/>
      <x:c r="D94" s="2"/>
      <x:c r="E94" s="2"/>
      <x:c r="F94" s="2"/>
      <x:c r="G94" s="2"/>
      <x:c r="H94" s="2"/>
      <x:c r="I94" s="2"/>
      <x:c r="J94" s="2"/>
      <x:c r="K94" s="2"/>
      <x:c r="L94" s="2"/>
      <x:c r="M94" s="2"/>
      <x:c r="N94" s="2"/>
      <x:c r="O94" s="2"/>
    </x:row>
    <x:row r="95" ht="24" customHeight="1">
      <x:c r="A95" s="1"/>
      <x:c r="B95" s="1"/>
      <x:c r="C95" s="2"/>
      <x:c r="D95" s="2"/>
      <x:c r="E95" s="2"/>
      <x:c r="F95" s="2"/>
      <x:c r="G95" s="2"/>
      <x:c r="H95" s="2"/>
      <x:c r="I95" s="2"/>
      <x:c r="J95" s="2"/>
      <x:c r="K95" s="2"/>
      <x:c r="L95" s="2"/>
      <x:c r="M95" s="2"/>
      <x:c r="N95" s="2"/>
      <x:c r="O95" s="2"/>
    </x:row>
    <x:row r="96" ht="24" customHeight="1">
      <x:c r="A96" s="1"/>
      <x:c r="B96" s="1"/>
      <x:c r="C96" s="2"/>
      <x:c r="D96" s="2"/>
      <x:c r="E96" s="2"/>
      <x:c r="F96" s="2"/>
      <x:c r="G96" s="2"/>
      <x:c r="H96" s="2"/>
      <x:c r="I96" s="2"/>
      <x:c r="J96" s="2"/>
      <x:c r="K96" s="2"/>
      <x:c r="L96" s="2"/>
      <x:c r="M96" s="2"/>
      <x:c r="N96" s="2"/>
      <x:c r="O96" s="2"/>
    </x:row>
    <x:row r="97" ht="24" customHeight="1">
      <x:c r="A97" s="1"/>
      <x:c r="B97" s="1"/>
      <x:c r="C97" s="2"/>
      <x:c r="D97" s="2"/>
      <x:c r="E97" s="2"/>
      <x:c r="F97" s="2"/>
      <x:c r="G97" s="2"/>
      <x:c r="H97" s="2"/>
      <x:c r="I97" s="2"/>
      <x:c r="J97" s="2"/>
      <x:c r="K97" s="2"/>
      <x:c r="L97" s="2"/>
      <x:c r="M97" s="2"/>
      <x:c r="N97" s="2"/>
      <x:c r="O97" s="2"/>
    </x:row>
    <x:row r="98" ht="24" customHeight="1">
      <x:c r="A98" s="1"/>
      <x:c r="B98" s="1"/>
      <x:c r="C98" s="2"/>
      <x:c r="D98" s="2"/>
      <x:c r="E98" s="2"/>
      <x:c r="F98" s="2"/>
      <x:c r="G98" s="2"/>
      <x:c r="H98" s="2"/>
      <x:c r="I98" s="2"/>
      <x:c r="J98" s="2"/>
      <x:c r="K98" s="2"/>
      <x:c r="L98" s="2"/>
      <x:c r="M98" s="2"/>
      <x:c r="N98" s="2"/>
      <x:c r="O98" s="2"/>
    </x:row>
    <x:row r="99" ht="24" customHeight="1">
      <x:c r="A99" s="1"/>
      <x:c r="B99" s="1"/>
      <x:c r="C99" s="2"/>
      <x:c r="D99" s="2"/>
      <x:c r="E99" s="2"/>
      <x:c r="F99" s="2"/>
      <x:c r="G99" s="2"/>
      <x:c r="H99" s="2"/>
      <x:c r="I99" s="2"/>
      <x:c r="J99" s="2"/>
      <x:c r="K99" s="2"/>
      <x:c r="L99" s="2"/>
      <x:c r="M99" s="2"/>
      <x:c r="N99" s="2"/>
      <x:c r="O99" s="2"/>
    </x:row>
    <x:row r="100" ht="24" customHeight="1">
      <x:c r="A100" s="1"/>
      <x:c r="B100" s="1"/>
      <x:c r="C100" s="2"/>
      <x:c r="D100" s="2"/>
      <x:c r="E100" s="2"/>
      <x:c r="F100" s="2"/>
      <x:c r="G100" s="2"/>
      <x:c r="H100" s="2"/>
      <x:c r="I100" s="2"/>
      <x:c r="J100" s="2"/>
      <x:c r="K100" s="2"/>
      <x:c r="L100" s="2"/>
      <x:c r="M100" s="2"/>
      <x:c r="N100" s="2"/>
      <x:c r="O100" s="2"/>
    </x:row>
  </x:sheetData>
  <x:pageMargins left="0.7" right="0.7" top="0.75" bottom="0.75" header="0.3" footer="0.3"/>
</x:worksheet>
</file>